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\Documents\Paul's files\APR Consultants\Current Projects\2017-09 North Rodney Unitary Council\3. Draft Model\"/>
    </mc:Choice>
  </mc:AlternateContent>
  <bookViews>
    <workbookView xWindow="0" yWindow="0" windowWidth="20490" windowHeight="7230" xr2:uid="{00000000-000D-0000-FFFF-FFFF00000000}"/>
  </bookViews>
  <sheets>
    <sheet name="Index" sheetId="4" r:id="rId1"/>
    <sheet name="Prospective benchmark councils" sheetId="75" r:id="rId2"/>
    <sheet name="One Year Model - INFOSHARE DATA" sheetId="2" r:id="rId3"/>
    <sheet name="Ten Year Model - INFOSHARE DATA" sheetId="5" r:id="rId4"/>
    <sheet name="One Year Model - LTP DATA" sheetId="43" r:id="rId5"/>
    <sheet name="Ten Year Model - LTP DATA" sheetId="42" r:id="rId6"/>
    <sheet name="Year One Summary Results" sheetId="81" r:id="rId7"/>
    <sheet name="SENSITIVITY ANALYSES" sheetId="78" r:id="rId8"/>
    <sheet name="Higher roading subsidy" sheetId="77" r:id="rId9"/>
    <sheet name="Different debt levels" sheetId="76" r:id="rId10"/>
    <sheet name="LTP DATA SHEETS" sheetId="37" r:id="rId11"/>
    <sheet name="7001 Rates income" sheetId="38" r:id="rId12"/>
    <sheet name="7001b Targeted metered water" sheetId="39" r:id="rId13"/>
    <sheet name="7002 Subsidies and grants" sheetId="40" r:id="rId14"/>
    <sheet name="7003 Other income" sheetId="41" r:id="rId15"/>
    <sheet name="7004 Development contributions" sheetId="44" r:id="rId16"/>
    <sheet name="7005 Total operating income" sheetId="45" r:id="rId17"/>
    <sheet name="8001 Employee costs" sheetId="72" r:id="rId18"/>
    <sheet name="8002 Interest expense" sheetId="73" r:id="rId19"/>
    <sheet name="8003 Depreciation" sheetId="79" r:id="rId20"/>
    <sheet name="8005 Other expenses" sheetId="74" r:id="rId21"/>
    <sheet name="8006 Total operating expenditur" sheetId="53" r:id="rId22"/>
    <sheet name="INFOSHARE DATA SHEETS" sheetId="3" r:id="rId23"/>
    <sheet name="Rates" sheetId="6" r:id="rId24"/>
    <sheet name="Regulatory income &amp; petrol tax" sheetId="7" r:id="rId25"/>
    <sheet name="Grants, subsidies, donations" sheetId="8" r:id="rId26"/>
    <sheet name="Interest income" sheetId="9" r:id="rId27"/>
    <sheet name="Dividend income" sheetId="10" r:id="rId28"/>
    <sheet name="Sales and other operating incom" sheetId="11" r:id="rId29"/>
    <sheet name="Total operating income" sheetId="12" r:id="rId30"/>
    <sheet name="Roading" sheetId="13" r:id="rId31"/>
    <sheet name="Transportation" sheetId="14" r:id="rId32"/>
    <sheet name="Water supply" sheetId="15" r:id="rId33"/>
    <sheet name="Wastewater" sheetId="16" r:id="rId34"/>
    <sheet name="Solid waste refuse" sheetId="17" r:id="rId35"/>
    <sheet name="Environmental protection" sheetId="18" r:id="rId36"/>
    <sheet name="Culture" sheetId="19" r:id="rId37"/>
    <sheet name="Recreation and sport" sheetId="20" r:id="rId38"/>
    <sheet name="Property" sheetId="21" r:id="rId39"/>
    <sheet name="Emergency management" sheetId="22" r:id="rId40"/>
    <sheet name="Planning and regulation" sheetId="23" r:id="rId41"/>
    <sheet name="Community development" sheetId="24" r:id="rId42"/>
    <sheet name="Economic development" sheetId="25" r:id="rId43"/>
    <sheet name="Governance" sheetId="26" r:id="rId44"/>
    <sheet name="Council support services" sheetId="27" r:id="rId45"/>
    <sheet name="Other activities" sheetId="28" r:id="rId46"/>
    <sheet name="Total operating expenses" sheetId="29" r:id="rId47"/>
    <sheet name="Population" sheetId="30" r:id="rId48"/>
    <sheet name="Rating units" sheetId="32" r:id="rId49"/>
    <sheet name="Operating surplus or deficit" sheetId="34" r:id="rId50"/>
    <sheet name="Financial position" sheetId="35" r:id="rId51"/>
    <sheet name="Length of roads" sheetId="36" r:id="rId52"/>
    <sheet name="Interest as a percent of total" sheetId="80" r:id="rId53"/>
    <sheet name="Dropdown list" sheetId="33" r:id="rId54"/>
  </sheets>
  <definedNames>
    <definedName name="Councils">'Dropdown list'!$A$1:$A$67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81" l="1"/>
  <c r="C28" i="81"/>
  <c r="C29" i="81" s="1"/>
  <c r="B28" i="81"/>
  <c r="B29" i="81" s="1"/>
  <c r="D25" i="81"/>
  <c r="D24" i="81"/>
  <c r="D23" i="81"/>
  <c r="D17" i="81"/>
  <c r="D16" i="81"/>
  <c r="D15" i="81"/>
  <c r="D11" i="81"/>
  <c r="D12" i="81"/>
  <c r="D13" i="81"/>
  <c r="D19" i="81"/>
  <c r="D20" i="81"/>
  <c r="D21" i="81"/>
  <c r="D9" i="81"/>
  <c r="B24" i="42" l="1"/>
  <c r="B23" i="42"/>
  <c r="D39" i="76"/>
  <c r="G39" i="76" s="1"/>
  <c r="C39" i="76"/>
  <c r="F39" i="76" s="1"/>
  <c r="D23" i="76"/>
  <c r="G23" i="76" s="1"/>
  <c r="C23" i="76"/>
  <c r="F23" i="76" s="1"/>
  <c r="D41" i="76"/>
  <c r="G41" i="76" s="1"/>
  <c r="C41" i="76"/>
  <c r="F41" i="76" s="1"/>
  <c r="D40" i="76"/>
  <c r="G40" i="76" s="1"/>
  <c r="C40" i="76"/>
  <c r="F40" i="76" s="1"/>
  <c r="D38" i="76"/>
  <c r="G38" i="76" s="1"/>
  <c r="C38" i="76"/>
  <c r="F38" i="76" s="1"/>
  <c r="D35" i="76"/>
  <c r="G35" i="76" s="1"/>
  <c r="C35" i="76"/>
  <c r="F35" i="76" s="1"/>
  <c r="D34" i="76"/>
  <c r="G34" i="76" s="1"/>
  <c r="C34" i="76"/>
  <c r="F34" i="76" s="1"/>
  <c r="D33" i="76"/>
  <c r="G33" i="76" s="1"/>
  <c r="C33" i="76"/>
  <c r="F33" i="76" s="1"/>
  <c r="D32" i="76"/>
  <c r="G32" i="76" s="1"/>
  <c r="C32" i="76"/>
  <c r="F32" i="76" s="1"/>
  <c r="D31" i="76"/>
  <c r="G31" i="76" s="1"/>
  <c r="C31" i="76"/>
  <c r="D25" i="76"/>
  <c r="G25" i="76" s="1"/>
  <c r="C25" i="76"/>
  <c r="F25" i="76" s="1"/>
  <c r="D24" i="76"/>
  <c r="G24" i="76" s="1"/>
  <c r="C24" i="76"/>
  <c r="F24" i="76" s="1"/>
  <c r="D22" i="76"/>
  <c r="G22" i="76" s="1"/>
  <c r="C22" i="76"/>
  <c r="D19" i="76"/>
  <c r="G19" i="76" s="1"/>
  <c r="C19" i="76"/>
  <c r="F19" i="76" s="1"/>
  <c r="D18" i="76"/>
  <c r="G18" i="76" s="1"/>
  <c r="C18" i="76"/>
  <c r="F18" i="76" s="1"/>
  <c r="D17" i="76"/>
  <c r="G17" i="76" s="1"/>
  <c r="C17" i="76"/>
  <c r="F17" i="76" s="1"/>
  <c r="D16" i="76"/>
  <c r="G16" i="76" s="1"/>
  <c r="C16" i="76"/>
  <c r="F16" i="76" s="1"/>
  <c r="D15" i="76"/>
  <c r="G15" i="76" s="1"/>
  <c r="C15" i="76"/>
  <c r="F15" i="76" s="1"/>
  <c r="C6" i="80"/>
  <c r="C7" i="80"/>
  <c r="C5" i="80"/>
  <c r="B6" i="80"/>
  <c r="D6" i="80" s="1"/>
  <c r="B7" i="80"/>
  <c r="D7" i="80" s="1"/>
  <c r="B5" i="80"/>
  <c r="D5" i="80" s="1"/>
  <c r="D23" i="43"/>
  <c r="C23" i="43"/>
  <c r="C24" i="43"/>
  <c r="F24" i="43" s="1"/>
  <c r="D24" i="43"/>
  <c r="G24" i="43" s="1"/>
  <c r="E95" i="79"/>
  <c r="D95" i="79"/>
  <c r="E94" i="79"/>
  <c r="D94" i="79"/>
  <c r="E93" i="79"/>
  <c r="D93" i="79"/>
  <c r="E92" i="79"/>
  <c r="D92" i="79"/>
  <c r="E91" i="79"/>
  <c r="D91" i="79"/>
  <c r="E90" i="79"/>
  <c r="D90" i="79"/>
  <c r="E89" i="79"/>
  <c r="D89" i="79"/>
  <c r="E88" i="79"/>
  <c r="D88" i="79"/>
  <c r="E87" i="79"/>
  <c r="D87" i="79"/>
  <c r="E85" i="79"/>
  <c r="D85" i="79"/>
  <c r="E84" i="79"/>
  <c r="D84" i="79"/>
  <c r="E83" i="79"/>
  <c r="D83" i="79"/>
  <c r="E82" i="79"/>
  <c r="D82" i="79"/>
  <c r="E81" i="79"/>
  <c r="D81" i="79"/>
  <c r="E80" i="79"/>
  <c r="D80" i="79"/>
  <c r="E79" i="79"/>
  <c r="D79" i="79"/>
  <c r="E78" i="79"/>
  <c r="D78" i="79"/>
  <c r="E77" i="79"/>
  <c r="D77" i="79"/>
  <c r="E76" i="79"/>
  <c r="D76" i="79"/>
  <c r="E75" i="79"/>
  <c r="D75" i="79"/>
  <c r="E74" i="79"/>
  <c r="D74" i="79"/>
  <c r="E73" i="79"/>
  <c r="D73" i="79"/>
  <c r="E72" i="79"/>
  <c r="D72" i="79"/>
  <c r="E71" i="79"/>
  <c r="D71" i="79"/>
  <c r="E70" i="79"/>
  <c r="D70" i="79"/>
  <c r="E69" i="79"/>
  <c r="D69" i="79"/>
  <c r="E68" i="79"/>
  <c r="D68" i="79"/>
  <c r="E67" i="79"/>
  <c r="D67" i="79"/>
  <c r="E66" i="79"/>
  <c r="D66" i="79"/>
  <c r="E65" i="79"/>
  <c r="D65" i="79"/>
  <c r="E64" i="79"/>
  <c r="D64" i="79"/>
  <c r="E63" i="79"/>
  <c r="D63" i="79"/>
  <c r="E61" i="79"/>
  <c r="D61" i="79"/>
  <c r="E60" i="79"/>
  <c r="D60" i="79"/>
  <c r="E59" i="79"/>
  <c r="D59" i="79"/>
  <c r="E57" i="79"/>
  <c r="D57" i="79"/>
  <c r="E56" i="79"/>
  <c r="D56" i="79"/>
  <c r="E55" i="79"/>
  <c r="D55" i="79"/>
  <c r="E54" i="79"/>
  <c r="D54" i="79"/>
  <c r="E53" i="79"/>
  <c r="D53" i="79"/>
  <c r="E51" i="79"/>
  <c r="D51" i="79"/>
  <c r="E50" i="79"/>
  <c r="D50" i="79"/>
  <c r="E49" i="79"/>
  <c r="D49" i="79"/>
  <c r="E48" i="79"/>
  <c r="D48" i="79"/>
  <c r="E47" i="79"/>
  <c r="D47" i="79"/>
  <c r="E46" i="79"/>
  <c r="D46" i="79"/>
  <c r="E44" i="79"/>
  <c r="D44" i="79"/>
  <c r="E43" i="79"/>
  <c r="D43" i="79"/>
  <c r="E42" i="79"/>
  <c r="D42" i="79"/>
  <c r="E41" i="79"/>
  <c r="D41" i="79"/>
  <c r="E40" i="79"/>
  <c r="D40" i="79"/>
  <c r="E39" i="79"/>
  <c r="D39" i="79"/>
  <c r="E38" i="79"/>
  <c r="D38" i="79"/>
  <c r="E37" i="79"/>
  <c r="D37" i="79"/>
  <c r="E36" i="79"/>
  <c r="D36" i="79"/>
  <c r="E35" i="79"/>
  <c r="D35" i="79"/>
  <c r="E34" i="79"/>
  <c r="D34" i="79"/>
  <c r="E33" i="79"/>
  <c r="D33" i="79"/>
  <c r="E32" i="79"/>
  <c r="D32" i="79"/>
  <c r="E31" i="79"/>
  <c r="D31" i="79"/>
  <c r="E30" i="79"/>
  <c r="D30" i="79"/>
  <c r="E29" i="79"/>
  <c r="D29" i="79"/>
  <c r="E28" i="79"/>
  <c r="D28" i="79"/>
  <c r="E27" i="79"/>
  <c r="D27" i="79"/>
  <c r="E26" i="79"/>
  <c r="D26" i="79"/>
  <c r="E24" i="79"/>
  <c r="D24" i="79"/>
  <c r="E23" i="79"/>
  <c r="D23" i="79"/>
  <c r="E22" i="79"/>
  <c r="D22" i="79"/>
  <c r="E21" i="79"/>
  <c r="D21" i="79"/>
  <c r="E20" i="79"/>
  <c r="D20" i="79"/>
  <c r="E19" i="79"/>
  <c r="D19" i="79"/>
  <c r="E18" i="79"/>
  <c r="D18" i="79"/>
  <c r="E17" i="79"/>
  <c r="D17" i="79"/>
  <c r="E16" i="79"/>
  <c r="D16" i="79"/>
  <c r="E15" i="79"/>
  <c r="D15" i="79"/>
  <c r="E14" i="79"/>
  <c r="D14" i="79"/>
  <c r="E10" i="79"/>
  <c r="D10" i="79"/>
  <c r="E9" i="79"/>
  <c r="D9" i="79"/>
  <c r="E7" i="79"/>
  <c r="D7" i="79"/>
  <c r="C36" i="76" l="1"/>
  <c r="G42" i="76"/>
  <c r="F42" i="76"/>
  <c r="G26" i="76"/>
  <c r="C26" i="76"/>
  <c r="F36" i="76"/>
  <c r="D42" i="76"/>
  <c r="C42" i="76"/>
  <c r="D36" i="76"/>
  <c r="F31" i="76"/>
  <c r="C20" i="76"/>
  <c r="F22" i="76"/>
  <c r="F26" i="76" s="1"/>
  <c r="D20" i="76"/>
  <c r="D26" i="76"/>
  <c r="D37" i="77"/>
  <c r="G37" i="77" s="1"/>
  <c r="C37" i="77"/>
  <c r="F37" i="77" s="1"/>
  <c r="C43" i="76" l="1"/>
  <c r="F43" i="76"/>
  <c r="G36" i="76"/>
  <c r="G43" i="76" s="1"/>
  <c r="D43" i="76"/>
  <c r="G20" i="76"/>
  <c r="G27" i="76" s="1"/>
  <c r="D27" i="76"/>
  <c r="F20" i="76"/>
  <c r="F27" i="76" s="1"/>
  <c r="C27" i="76"/>
  <c r="D37" i="2"/>
  <c r="C37" i="2"/>
  <c r="F37" i="2" s="1"/>
  <c r="B7" i="76" l="1"/>
  <c r="B7" i="77"/>
  <c r="B7" i="43"/>
  <c r="B7" i="2"/>
  <c r="G37" i="2" s="1"/>
  <c r="E15" i="75" l="1"/>
  <c r="D31" i="75" l="1"/>
  <c r="B31" i="75"/>
  <c r="D30" i="75"/>
  <c r="B30" i="75"/>
  <c r="D29" i="75"/>
  <c r="B29" i="75"/>
  <c r="D28" i="75"/>
  <c r="B28" i="75"/>
  <c r="D27" i="75"/>
  <c r="B27" i="75"/>
  <c r="D26" i="75"/>
  <c r="B26" i="75"/>
  <c r="D25" i="75"/>
  <c r="B25" i="75"/>
  <c r="D24" i="75"/>
  <c r="C24" i="75"/>
  <c r="B24" i="75"/>
  <c r="D23" i="75"/>
  <c r="B23" i="75"/>
  <c r="D22" i="75"/>
  <c r="C22" i="75"/>
  <c r="B22" i="75"/>
  <c r="D21" i="75"/>
  <c r="B21" i="75"/>
  <c r="D20" i="75"/>
  <c r="B20" i="75"/>
  <c r="D19" i="75"/>
  <c r="B19" i="75"/>
  <c r="D18" i="75"/>
  <c r="C18" i="75"/>
  <c r="B18" i="75"/>
  <c r="D17" i="75"/>
  <c r="B17" i="75"/>
  <c r="C15" i="75"/>
  <c r="D15" i="75"/>
  <c r="B15" i="75"/>
  <c r="D16" i="75"/>
  <c r="C16" i="75"/>
  <c r="B16" i="75"/>
  <c r="D9" i="30"/>
  <c r="D10" i="30"/>
  <c r="D15" i="30"/>
  <c r="D17" i="30"/>
  <c r="D18" i="30"/>
  <c r="D19" i="30"/>
  <c r="D20" i="30"/>
  <c r="D21" i="30"/>
  <c r="D22" i="30"/>
  <c r="D23" i="30"/>
  <c r="D24" i="30"/>
  <c r="D26" i="30"/>
  <c r="C31" i="75" s="1"/>
  <c r="D27" i="30"/>
  <c r="D29" i="30"/>
  <c r="D30" i="30"/>
  <c r="D31" i="30"/>
  <c r="C17" i="75" s="1"/>
  <c r="D32" i="30"/>
  <c r="D34" i="30"/>
  <c r="D35" i="30"/>
  <c r="D36" i="30"/>
  <c r="D37" i="30"/>
  <c r="D38" i="30"/>
  <c r="D39" i="30"/>
  <c r="D40" i="30"/>
  <c r="D41" i="30"/>
  <c r="D42" i="30"/>
  <c r="D43" i="30"/>
  <c r="D46" i="30"/>
  <c r="C30" i="75" s="1"/>
  <c r="D47" i="30"/>
  <c r="D48" i="30"/>
  <c r="C19" i="75" s="1"/>
  <c r="D49" i="30"/>
  <c r="D50" i="30"/>
  <c r="D51" i="30"/>
  <c r="D54" i="30"/>
  <c r="D56" i="30"/>
  <c r="D57" i="30"/>
  <c r="D59" i="30"/>
  <c r="D60" i="30"/>
  <c r="D61" i="30"/>
  <c r="D63" i="30"/>
  <c r="C20" i="75" s="1"/>
  <c r="D64" i="30"/>
  <c r="D65" i="30"/>
  <c r="D66" i="30"/>
  <c r="D67" i="30"/>
  <c r="C21" i="75" s="1"/>
  <c r="D68" i="30"/>
  <c r="D69" i="30"/>
  <c r="D71" i="30"/>
  <c r="D73" i="30"/>
  <c r="D74" i="30"/>
  <c r="C29" i="75" s="1"/>
  <c r="D75" i="30"/>
  <c r="D76" i="30"/>
  <c r="D77" i="30"/>
  <c r="C23" i="75" s="1"/>
  <c r="D78" i="30"/>
  <c r="D79" i="30"/>
  <c r="D80" i="30"/>
  <c r="C25" i="75" s="1"/>
  <c r="D82" i="30"/>
  <c r="C28" i="75" s="1"/>
  <c r="D83" i="30"/>
  <c r="D84" i="30"/>
  <c r="D85" i="30"/>
  <c r="D87" i="30"/>
  <c r="D88" i="30"/>
  <c r="D89" i="30"/>
  <c r="C27" i="75" s="1"/>
  <c r="D90" i="30"/>
  <c r="D92" i="30"/>
  <c r="C26" i="75" s="1"/>
  <c r="D93" i="30"/>
  <c r="D94" i="30"/>
  <c r="D95" i="30"/>
  <c r="D7" i="30"/>
  <c r="E95" i="74" l="1"/>
  <c r="D95" i="74"/>
  <c r="E94" i="74"/>
  <c r="D94" i="74"/>
  <c r="E93" i="74"/>
  <c r="D93" i="74"/>
  <c r="E92" i="74"/>
  <c r="D92" i="74"/>
  <c r="E91" i="74"/>
  <c r="D91" i="74"/>
  <c r="E90" i="74"/>
  <c r="D90" i="74"/>
  <c r="E89" i="74"/>
  <c r="D89" i="74"/>
  <c r="E88" i="74"/>
  <c r="D88" i="74"/>
  <c r="E87" i="74"/>
  <c r="D87" i="74"/>
  <c r="E85" i="74"/>
  <c r="D85" i="74"/>
  <c r="E84" i="74"/>
  <c r="D84" i="74"/>
  <c r="E83" i="74"/>
  <c r="D83" i="74"/>
  <c r="E82" i="74"/>
  <c r="D82" i="74"/>
  <c r="E81" i="74"/>
  <c r="D81" i="74"/>
  <c r="E80" i="74"/>
  <c r="D80" i="74"/>
  <c r="E79" i="74"/>
  <c r="D79" i="74"/>
  <c r="E78" i="74"/>
  <c r="D78" i="74"/>
  <c r="E77" i="74"/>
  <c r="D77" i="74"/>
  <c r="E76" i="74"/>
  <c r="D76" i="74"/>
  <c r="E75" i="74"/>
  <c r="D75" i="74"/>
  <c r="E74" i="74"/>
  <c r="D74" i="74"/>
  <c r="E73" i="74"/>
  <c r="D73" i="74"/>
  <c r="E72" i="74"/>
  <c r="D72" i="74"/>
  <c r="E71" i="74"/>
  <c r="D71" i="74"/>
  <c r="E70" i="74"/>
  <c r="D70" i="74"/>
  <c r="E69" i="74"/>
  <c r="D69" i="74"/>
  <c r="E68" i="74"/>
  <c r="D68" i="74"/>
  <c r="E67" i="74"/>
  <c r="D67" i="74"/>
  <c r="E66" i="74"/>
  <c r="D66" i="74"/>
  <c r="E65" i="74"/>
  <c r="D65" i="74"/>
  <c r="E64" i="74"/>
  <c r="D64" i="74"/>
  <c r="E63" i="74"/>
  <c r="D63" i="74"/>
  <c r="E61" i="74"/>
  <c r="D61" i="74"/>
  <c r="E60" i="74"/>
  <c r="D60" i="74"/>
  <c r="E59" i="74"/>
  <c r="D59" i="74"/>
  <c r="E57" i="74"/>
  <c r="D57" i="74"/>
  <c r="E56" i="74"/>
  <c r="D56" i="74"/>
  <c r="E55" i="74"/>
  <c r="D55" i="74"/>
  <c r="E54" i="74"/>
  <c r="D54" i="74"/>
  <c r="E53" i="74"/>
  <c r="D53" i="74"/>
  <c r="E51" i="74"/>
  <c r="D51" i="74"/>
  <c r="E50" i="74"/>
  <c r="D50" i="74"/>
  <c r="E49" i="74"/>
  <c r="D49" i="74"/>
  <c r="E48" i="74"/>
  <c r="D48" i="74"/>
  <c r="E47" i="74"/>
  <c r="D47" i="74"/>
  <c r="E46" i="74"/>
  <c r="D46" i="74"/>
  <c r="E44" i="74"/>
  <c r="D44" i="74"/>
  <c r="E43" i="74"/>
  <c r="D43" i="74"/>
  <c r="E42" i="74"/>
  <c r="D42" i="74"/>
  <c r="E41" i="74"/>
  <c r="D41" i="74"/>
  <c r="E40" i="74"/>
  <c r="D40" i="74"/>
  <c r="E39" i="74"/>
  <c r="D39" i="74"/>
  <c r="E38" i="74"/>
  <c r="D38" i="74"/>
  <c r="E37" i="74"/>
  <c r="D37" i="74"/>
  <c r="E36" i="74"/>
  <c r="D36" i="74"/>
  <c r="E35" i="74"/>
  <c r="D35" i="74"/>
  <c r="E34" i="74"/>
  <c r="D34" i="74"/>
  <c r="E33" i="74"/>
  <c r="D33" i="74"/>
  <c r="E32" i="74"/>
  <c r="D32" i="74"/>
  <c r="E31" i="74"/>
  <c r="D31" i="74"/>
  <c r="E30" i="74"/>
  <c r="D30" i="74"/>
  <c r="E29" i="74"/>
  <c r="D29" i="74"/>
  <c r="E28" i="74"/>
  <c r="D28" i="74"/>
  <c r="E27" i="74"/>
  <c r="D27" i="74"/>
  <c r="E26" i="74"/>
  <c r="G23" i="43" s="1"/>
  <c r="D26" i="74"/>
  <c r="E24" i="74"/>
  <c r="D24" i="74"/>
  <c r="E23" i="74"/>
  <c r="D23" i="74"/>
  <c r="E22" i="74"/>
  <c r="D22" i="74"/>
  <c r="E21" i="74"/>
  <c r="D21" i="74"/>
  <c r="E20" i="74"/>
  <c r="D20" i="74"/>
  <c r="E19" i="74"/>
  <c r="D19" i="74"/>
  <c r="E18" i="74"/>
  <c r="D18" i="74"/>
  <c r="E17" i="74"/>
  <c r="D17" i="74"/>
  <c r="E16" i="74"/>
  <c r="D16" i="74"/>
  <c r="E15" i="74"/>
  <c r="D15" i="74"/>
  <c r="E14" i="74"/>
  <c r="D14" i="74"/>
  <c r="E10" i="74"/>
  <c r="D10" i="74"/>
  <c r="E9" i="74"/>
  <c r="D9" i="74"/>
  <c r="E7" i="74"/>
  <c r="D7" i="74"/>
  <c r="E95" i="73"/>
  <c r="D95" i="73"/>
  <c r="E94" i="73"/>
  <c r="D94" i="73"/>
  <c r="E93" i="73"/>
  <c r="D93" i="73"/>
  <c r="E92" i="73"/>
  <c r="D92" i="73"/>
  <c r="E91" i="73"/>
  <c r="D91" i="73"/>
  <c r="E90" i="73"/>
  <c r="D90" i="73"/>
  <c r="E89" i="73"/>
  <c r="D89" i="73"/>
  <c r="E88" i="73"/>
  <c r="D88" i="73"/>
  <c r="E87" i="73"/>
  <c r="D87" i="73"/>
  <c r="E85" i="73"/>
  <c r="D85" i="73"/>
  <c r="E84" i="73"/>
  <c r="D84" i="73"/>
  <c r="E83" i="73"/>
  <c r="D83" i="73"/>
  <c r="E82" i="73"/>
  <c r="D82" i="73"/>
  <c r="E81" i="73"/>
  <c r="D81" i="73"/>
  <c r="E80" i="73"/>
  <c r="D80" i="73"/>
  <c r="E79" i="73"/>
  <c r="D79" i="73"/>
  <c r="E78" i="73"/>
  <c r="D78" i="73"/>
  <c r="E77" i="73"/>
  <c r="D77" i="73"/>
  <c r="E76" i="73"/>
  <c r="D76" i="73"/>
  <c r="E75" i="73"/>
  <c r="D75" i="73"/>
  <c r="E74" i="73"/>
  <c r="D22" i="43" s="1"/>
  <c r="G22" i="43" s="1"/>
  <c r="D74" i="73"/>
  <c r="E73" i="73"/>
  <c r="D73" i="73"/>
  <c r="E72" i="73"/>
  <c r="D72" i="73"/>
  <c r="E71" i="73"/>
  <c r="D71" i="73"/>
  <c r="E70" i="73"/>
  <c r="D70" i="73"/>
  <c r="E69" i="73"/>
  <c r="D69" i="73"/>
  <c r="E68" i="73"/>
  <c r="D68" i="73"/>
  <c r="E67" i="73"/>
  <c r="D67" i="73"/>
  <c r="E66" i="73"/>
  <c r="D66" i="73"/>
  <c r="E65" i="73"/>
  <c r="D65" i="73"/>
  <c r="E64" i="73"/>
  <c r="D64" i="73"/>
  <c r="E63" i="73"/>
  <c r="D63" i="73"/>
  <c r="E61" i="73"/>
  <c r="D61" i="73"/>
  <c r="E60" i="73"/>
  <c r="D60" i="73"/>
  <c r="E59" i="73"/>
  <c r="D59" i="73"/>
  <c r="E57" i="73"/>
  <c r="D57" i="73"/>
  <c r="E56" i="73"/>
  <c r="D56" i="73"/>
  <c r="E55" i="73"/>
  <c r="D55" i="73"/>
  <c r="E54" i="73"/>
  <c r="D54" i="73"/>
  <c r="E53" i="73"/>
  <c r="D53" i="73"/>
  <c r="E51" i="73"/>
  <c r="D51" i="73"/>
  <c r="E50" i="73"/>
  <c r="D50" i="73"/>
  <c r="E49" i="73"/>
  <c r="D49" i="73"/>
  <c r="E48" i="73"/>
  <c r="D48" i="73"/>
  <c r="E47" i="73"/>
  <c r="D47" i="73"/>
  <c r="E46" i="73"/>
  <c r="D46" i="73"/>
  <c r="E44" i="73"/>
  <c r="D44" i="73"/>
  <c r="E43" i="73"/>
  <c r="D43" i="73"/>
  <c r="E42" i="73"/>
  <c r="D42" i="73"/>
  <c r="E41" i="73"/>
  <c r="D41" i="73"/>
  <c r="E40" i="73"/>
  <c r="D40" i="73"/>
  <c r="E39" i="73"/>
  <c r="D39" i="73"/>
  <c r="E38" i="73"/>
  <c r="D38" i="73"/>
  <c r="E37" i="73"/>
  <c r="D37" i="73"/>
  <c r="E36" i="73"/>
  <c r="D36" i="73"/>
  <c r="E35" i="73"/>
  <c r="D35" i="73"/>
  <c r="E34" i="73"/>
  <c r="D34" i="73"/>
  <c r="E33" i="73"/>
  <c r="D33" i="73"/>
  <c r="E32" i="73"/>
  <c r="D32" i="73"/>
  <c r="E31" i="73"/>
  <c r="D31" i="73"/>
  <c r="E30" i="73"/>
  <c r="D30" i="73"/>
  <c r="E29" i="73"/>
  <c r="D29" i="73"/>
  <c r="E28" i="73"/>
  <c r="D28" i="73"/>
  <c r="E27" i="73"/>
  <c r="D27" i="73"/>
  <c r="E26" i="73"/>
  <c r="D26" i="73"/>
  <c r="E24" i="73"/>
  <c r="D24" i="73"/>
  <c r="E23" i="73"/>
  <c r="D23" i="73"/>
  <c r="E22" i="73"/>
  <c r="D22" i="73"/>
  <c r="E21" i="73"/>
  <c r="D21" i="73"/>
  <c r="E20" i="73"/>
  <c r="D20" i="73"/>
  <c r="E19" i="73"/>
  <c r="D19" i="73"/>
  <c r="E18" i="73"/>
  <c r="D18" i="73"/>
  <c r="E17" i="73"/>
  <c r="D17" i="73"/>
  <c r="E16" i="73"/>
  <c r="D16" i="73"/>
  <c r="E15" i="73"/>
  <c r="D15" i="73"/>
  <c r="E14" i="73"/>
  <c r="D14" i="73"/>
  <c r="E10" i="73"/>
  <c r="D10" i="73"/>
  <c r="E9" i="73"/>
  <c r="D9" i="73"/>
  <c r="E7" i="73"/>
  <c r="D7" i="73"/>
  <c r="E95" i="72"/>
  <c r="D95" i="72"/>
  <c r="E94" i="72"/>
  <c r="D94" i="72"/>
  <c r="E93" i="72"/>
  <c r="D93" i="72"/>
  <c r="E92" i="72"/>
  <c r="D92" i="72"/>
  <c r="E91" i="72"/>
  <c r="D91" i="72"/>
  <c r="E90" i="72"/>
  <c r="D90" i="72"/>
  <c r="E89" i="72"/>
  <c r="D89" i="72"/>
  <c r="E88" i="72"/>
  <c r="D88" i="72"/>
  <c r="E87" i="72"/>
  <c r="D87" i="72"/>
  <c r="E85" i="72"/>
  <c r="D85" i="72"/>
  <c r="E84" i="72"/>
  <c r="D84" i="72"/>
  <c r="E83" i="72"/>
  <c r="D83" i="72"/>
  <c r="E82" i="72"/>
  <c r="D82" i="72"/>
  <c r="E81" i="72"/>
  <c r="D81" i="72"/>
  <c r="E80" i="72"/>
  <c r="D80" i="72"/>
  <c r="E79" i="72"/>
  <c r="D79" i="72"/>
  <c r="E78" i="72"/>
  <c r="D78" i="72"/>
  <c r="E77" i="72"/>
  <c r="D77" i="72"/>
  <c r="E76" i="72"/>
  <c r="D76" i="72"/>
  <c r="E75" i="72"/>
  <c r="D75" i="72"/>
  <c r="E74" i="72"/>
  <c r="D74" i="72"/>
  <c r="E73" i="72"/>
  <c r="D73" i="72"/>
  <c r="E72" i="72"/>
  <c r="D72" i="72"/>
  <c r="E71" i="72"/>
  <c r="D71" i="72"/>
  <c r="E70" i="72"/>
  <c r="D70" i="72"/>
  <c r="E69" i="72"/>
  <c r="D69" i="72"/>
  <c r="E68" i="72"/>
  <c r="D68" i="72"/>
  <c r="E67" i="72"/>
  <c r="D67" i="72"/>
  <c r="E66" i="72"/>
  <c r="D66" i="72"/>
  <c r="E65" i="72"/>
  <c r="D65" i="72"/>
  <c r="E64" i="72"/>
  <c r="D64" i="72"/>
  <c r="E63" i="72"/>
  <c r="D63" i="72"/>
  <c r="E61" i="72"/>
  <c r="D61" i="72"/>
  <c r="E60" i="72"/>
  <c r="D60" i="72"/>
  <c r="E59" i="72"/>
  <c r="D59" i="72"/>
  <c r="E57" i="72"/>
  <c r="D57" i="72"/>
  <c r="E56" i="72"/>
  <c r="D56" i="72"/>
  <c r="E55" i="72"/>
  <c r="D55" i="72"/>
  <c r="E54" i="72"/>
  <c r="D54" i="72"/>
  <c r="E53" i="72"/>
  <c r="D53" i="72"/>
  <c r="E51" i="72"/>
  <c r="D51" i="72"/>
  <c r="E50" i="72"/>
  <c r="D50" i="72"/>
  <c r="E49" i="72"/>
  <c r="D49" i="72"/>
  <c r="E48" i="72"/>
  <c r="D48" i="72"/>
  <c r="E47" i="72"/>
  <c r="D47" i="72"/>
  <c r="E46" i="72"/>
  <c r="D46" i="72"/>
  <c r="E44" i="72"/>
  <c r="D44" i="72"/>
  <c r="E43" i="72"/>
  <c r="D43" i="72"/>
  <c r="E42" i="72"/>
  <c r="D42" i="72"/>
  <c r="E41" i="72"/>
  <c r="D41" i="72"/>
  <c r="E40" i="72"/>
  <c r="D40" i="72"/>
  <c r="E39" i="72"/>
  <c r="D39" i="72"/>
  <c r="E38" i="72"/>
  <c r="D38" i="72"/>
  <c r="E37" i="72"/>
  <c r="D37" i="72"/>
  <c r="E36" i="72"/>
  <c r="D36" i="72"/>
  <c r="E35" i="72"/>
  <c r="D35" i="72"/>
  <c r="E34" i="72"/>
  <c r="D34" i="72"/>
  <c r="E33" i="72"/>
  <c r="D33" i="72"/>
  <c r="E32" i="72"/>
  <c r="D32" i="72"/>
  <c r="E31" i="72"/>
  <c r="D31" i="72"/>
  <c r="E30" i="72"/>
  <c r="D30" i="72"/>
  <c r="E29" i="72"/>
  <c r="D29" i="72"/>
  <c r="E28" i="72"/>
  <c r="D28" i="72"/>
  <c r="E27" i="72"/>
  <c r="D27" i="72"/>
  <c r="E26" i="72"/>
  <c r="D21" i="43" s="1"/>
  <c r="D26" i="72"/>
  <c r="E24" i="72"/>
  <c r="D24" i="72"/>
  <c r="E23" i="72"/>
  <c r="D23" i="72"/>
  <c r="E22" i="72"/>
  <c r="D22" i="72"/>
  <c r="E21" i="72"/>
  <c r="D21" i="72"/>
  <c r="E20" i="72"/>
  <c r="D20" i="72"/>
  <c r="E19" i="72"/>
  <c r="D19" i="72"/>
  <c r="E18" i="72"/>
  <c r="D18" i="72"/>
  <c r="E17" i="72"/>
  <c r="D17" i="72"/>
  <c r="E16" i="72"/>
  <c r="D16" i="72"/>
  <c r="E15" i="72"/>
  <c r="D15" i="72"/>
  <c r="E14" i="72"/>
  <c r="D14" i="72"/>
  <c r="E10" i="72"/>
  <c r="D10" i="72"/>
  <c r="E9" i="72"/>
  <c r="D9" i="72"/>
  <c r="E7" i="72"/>
  <c r="D7" i="72"/>
  <c r="E95" i="53"/>
  <c r="D95" i="53"/>
  <c r="E94" i="53"/>
  <c r="D94" i="53"/>
  <c r="E93" i="53"/>
  <c r="D93" i="53"/>
  <c r="E92" i="53"/>
  <c r="D92" i="53"/>
  <c r="G26" i="75" s="1"/>
  <c r="E91" i="53"/>
  <c r="D91" i="53"/>
  <c r="E90" i="53"/>
  <c r="D90" i="53"/>
  <c r="E89" i="53"/>
  <c r="D89" i="53"/>
  <c r="G27" i="75" s="1"/>
  <c r="E88" i="53"/>
  <c r="D88" i="53"/>
  <c r="E87" i="53"/>
  <c r="D87" i="53"/>
  <c r="E85" i="53"/>
  <c r="D85" i="53"/>
  <c r="E84" i="53"/>
  <c r="D84" i="53"/>
  <c r="E83" i="53"/>
  <c r="D83" i="53"/>
  <c r="E82" i="53"/>
  <c r="D82" i="53"/>
  <c r="G28" i="75" s="1"/>
  <c r="E81" i="53"/>
  <c r="D81" i="53"/>
  <c r="E80" i="53"/>
  <c r="D80" i="53"/>
  <c r="G25" i="75" s="1"/>
  <c r="E79" i="53"/>
  <c r="D79" i="53"/>
  <c r="E78" i="53"/>
  <c r="D78" i="53"/>
  <c r="G24" i="75" s="1"/>
  <c r="E77" i="53"/>
  <c r="D77" i="53"/>
  <c r="G23" i="75" s="1"/>
  <c r="E76" i="53"/>
  <c r="D76" i="53"/>
  <c r="E75" i="53"/>
  <c r="D75" i="53"/>
  <c r="E74" i="53"/>
  <c r="D74" i="53"/>
  <c r="G29" i="75" s="1"/>
  <c r="E73" i="53"/>
  <c r="D73" i="53"/>
  <c r="E72" i="53"/>
  <c r="D72" i="53"/>
  <c r="E71" i="53"/>
  <c r="D71" i="53"/>
  <c r="E70" i="53"/>
  <c r="D70" i="53"/>
  <c r="E69" i="53"/>
  <c r="D69" i="53"/>
  <c r="E68" i="53"/>
  <c r="D68" i="53"/>
  <c r="G22" i="75" s="1"/>
  <c r="E67" i="53"/>
  <c r="D67" i="53"/>
  <c r="G21" i="75" s="1"/>
  <c r="E66" i="53"/>
  <c r="D66" i="53"/>
  <c r="E65" i="53"/>
  <c r="D65" i="53"/>
  <c r="E64" i="53"/>
  <c r="D64" i="53"/>
  <c r="E63" i="53"/>
  <c r="D63" i="53"/>
  <c r="G20" i="75" s="1"/>
  <c r="E61" i="53"/>
  <c r="D61" i="53"/>
  <c r="E60" i="53"/>
  <c r="D60" i="53"/>
  <c r="E59" i="53"/>
  <c r="D59" i="53"/>
  <c r="E57" i="53"/>
  <c r="D57" i="53"/>
  <c r="E56" i="53"/>
  <c r="D56" i="53"/>
  <c r="E55" i="53"/>
  <c r="D55" i="53"/>
  <c r="E54" i="53"/>
  <c r="D54" i="53"/>
  <c r="E53" i="53"/>
  <c r="D53" i="53"/>
  <c r="E51" i="53"/>
  <c r="D51" i="53"/>
  <c r="E50" i="53"/>
  <c r="D50" i="53"/>
  <c r="E49" i="53"/>
  <c r="D49" i="53"/>
  <c r="E48" i="53"/>
  <c r="D48" i="53"/>
  <c r="G19" i="75" s="1"/>
  <c r="E47" i="53"/>
  <c r="D47" i="53"/>
  <c r="E46" i="53"/>
  <c r="D46" i="53"/>
  <c r="G30" i="75" s="1"/>
  <c r="E44" i="53"/>
  <c r="D44" i="53"/>
  <c r="E43" i="53"/>
  <c r="D43" i="53"/>
  <c r="E42" i="53"/>
  <c r="D42" i="53"/>
  <c r="E41" i="53"/>
  <c r="D41" i="53"/>
  <c r="E40" i="53"/>
  <c r="D40" i="53"/>
  <c r="E39" i="53"/>
  <c r="D39" i="53"/>
  <c r="E38" i="53"/>
  <c r="D38" i="53"/>
  <c r="E37" i="53"/>
  <c r="D37" i="53"/>
  <c r="E36" i="53"/>
  <c r="D36" i="53"/>
  <c r="E35" i="53"/>
  <c r="D35" i="53"/>
  <c r="E34" i="53"/>
  <c r="D34" i="53"/>
  <c r="E33" i="53"/>
  <c r="D33" i="53"/>
  <c r="E32" i="53"/>
  <c r="D32" i="53"/>
  <c r="G18" i="75" s="1"/>
  <c r="E31" i="53"/>
  <c r="D31" i="53"/>
  <c r="G17" i="75" s="1"/>
  <c r="E30" i="53"/>
  <c r="D30" i="53"/>
  <c r="E29" i="53"/>
  <c r="D29" i="53"/>
  <c r="E28" i="53"/>
  <c r="D28" i="53"/>
  <c r="E27" i="53"/>
  <c r="D27" i="53"/>
  <c r="E26" i="53"/>
  <c r="D26" i="53"/>
  <c r="G31" i="75" s="1"/>
  <c r="E24" i="53"/>
  <c r="D24" i="53"/>
  <c r="E23" i="53"/>
  <c r="D23" i="53"/>
  <c r="E22" i="53"/>
  <c r="D22" i="53"/>
  <c r="E21" i="53"/>
  <c r="D21" i="53"/>
  <c r="E20" i="53"/>
  <c r="D20" i="53"/>
  <c r="E19" i="53"/>
  <c r="D19" i="53"/>
  <c r="E18" i="53"/>
  <c r="D18" i="53"/>
  <c r="E17" i="53"/>
  <c r="D17" i="53"/>
  <c r="E16" i="53"/>
  <c r="D16" i="53"/>
  <c r="E15" i="53"/>
  <c r="D15" i="53"/>
  <c r="E14" i="53"/>
  <c r="D14" i="53"/>
  <c r="E10" i="53"/>
  <c r="D10" i="53"/>
  <c r="E9" i="53"/>
  <c r="D9" i="53"/>
  <c r="G16" i="75" s="1"/>
  <c r="E7" i="53"/>
  <c r="D7" i="53"/>
  <c r="E95" i="45"/>
  <c r="D95" i="45"/>
  <c r="E94" i="45"/>
  <c r="D94" i="45"/>
  <c r="E93" i="45"/>
  <c r="D93" i="45"/>
  <c r="E92" i="45"/>
  <c r="D92" i="45"/>
  <c r="E91" i="45"/>
  <c r="D91" i="45"/>
  <c r="E90" i="45"/>
  <c r="D90" i="45"/>
  <c r="E89" i="45"/>
  <c r="D89" i="45"/>
  <c r="E88" i="45"/>
  <c r="D88" i="45"/>
  <c r="E87" i="45"/>
  <c r="D87" i="45"/>
  <c r="E85" i="45"/>
  <c r="D85" i="45"/>
  <c r="E84" i="45"/>
  <c r="D84" i="45"/>
  <c r="E83" i="45"/>
  <c r="D83" i="45"/>
  <c r="E82" i="45"/>
  <c r="D82" i="45"/>
  <c r="E81" i="45"/>
  <c r="D81" i="45"/>
  <c r="E80" i="45"/>
  <c r="D80" i="45"/>
  <c r="E79" i="45"/>
  <c r="D79" i="45"/>
  <c r="E78" i="45"/>
  <c r="D78" i="45"/>
  <c r="E77" i="45"/>
  <c r="D77" i="45"/>
  <c r="E76" i="45"/>
  <c r="D76" i="45"/>
  <c r="E75" i="45"/>
  <c r="D75" i="45"/>
  <c r="E74" i="45"/>
  <c r="D74" i="45"/>
  <c r="E73" i="45"/>
  <c r="D73" i="45"/>
  <c r="E72" i="45"/>
  <c r="D72" i="45"/>
  <c r="E71" i="45"/>
  <c r="D71" i="45"/>
  <c r="E70" i="45"/>
  <c r="D70" i="45"/>
  <c r="E69" i="45"/>
  <c r="D69" i="45"/>
  <c r="E68" i="45"/>
  <c r="D68" i="45"/>
  <c r="E67" i="45"/>
  <c r="D67" i="45"/>
  <c r="E66" i="45"/>
  <c r="D66" i="45"/>
  <c r="E65" i="45"/>
  <c r="D65" i="45"/>
  <c r="E64" i="45"/>
  <c r="D64" i="45"/>
  <c r="E63" i="45"/>
  <c r="D63" i="45"/>
  <c r="E61" i="45"/>
  <c r="D61" i="45"/>
  <c r="E60" i="45"/>
  <c r="D60" i="45"/>
  <c r="E59" i="45"/>
  <c r="D59" i="45"/>
  <c r="E57" i="45"/>
  <c r="D57" i="45"/>
  <c r="E56" i="45"/>
  <c r="D56" i="45"/>
  <c r="E55" i="45"/>
  <c r="D55" i="45"/>
  <c r="E54" i="45"/>
  <c r="D54" i="45"/>
  <c r="E53" i="45"/>
  <c r="D53" i="45"/>
  <c r="E51" i="45"/>
  <c r="D51" i="45"/>
  <c r="E50" i="45"/>
  <c r="D50" i="45"/>
  <c r="E49" i="45"/>
  <c r="D49" i="45"/>
  <c r="E48" i="45"/>
  <c r="D48" i="45"/>
  <c r="E47" i="45"/>
  <c r="D47" i="45"/>
  <c r="E46" i="45"/>
  <c r="D46" i="45"/>
  <c r="E44" i="45"/>
  <c r="D44" i="45"/>
  <c r="E43" i="45"/>
  <c r="D43" i="45"/>
  <c r="E42" i="45"/>
  <c r="D42" i="45"/>
  <c r="E41" i="45"/>
  <c r="D41" i="45"/>
  <c r="E40" i="45"/>
  <c r="D40" i="45"/>
  <c r="E39" i="45"/>
  <c r="D39" i="45"/>
  <c r="E38" i="45"/>
  <c r="D38" i="45"/>
  <c r="E37" i="45"/>
  <c r="D37" i="45"/>
  <c r="E36" i="45"/>
  <c r="D36" i="45"/>
  <c r="E35" i="45"/>
  <c r="D35" i="45"/>
  <c r="E34" i="45"/>
  <c r="D34" i="45"/>
  <c r="E33" i="45"/>
  <c r="D33" i="45"/>
  <c r="E32" i="45"/>
  <c r="D32" i="45"/>
  <c r="E31" i="45"/>
  <c r="D31" i="45"/>
  <c r="E30" i="45"/>
  <c r="D30" i="45"/>
  <c r="E29" i="45"/>
  <c r="D29" i="45"/>
  <c r="E28" i="45"/>
  <c r="D28" i="45"/>
  <c r="E27" i="45"/>
  <c r="D27" i="45"/>
  <c r="E26" i="45"/>
  <c r="D26" i="45"/>
  <c r="E24" i="45"/>
  <c r="D24" i="45"/>
  <c r="E23" i="45"/>
  <c r="D23" i="45"/>
  <c r="E22" i="45"/>
  <c r="D22" i="45"/>
  <c r="E21" i="45"/>
  <c r="D21" i="45"/>
  <c r="E20" i="45"/>
  <c r="D20" i="45"/>
  <c r="E19" i="45"/>
  <c r="D19" i="45"/>
  <c r="E18" i="45"/>
  <c r="D18" i="45"/>
  <c r="E17" i="45"/>
  <c r="D17" i="45"/>
  <c r="E16" i="45"/>
  <c r="D16" i="45"/>
  <c r="E15" i="45"/>
  <c r="D15" i="45"/>
  <c r="E14" i="45"/>
  <c r="D14" i="45"/>
  <c r="E10" i="45"/>
  <c r="D10" i="45"/>
  <c r="E9" i="45"/>
  <c r="D9" i="45"/>
  <c r="E7" i="45"/>
  <c r="D7" i="45"/>
  <c r="E95" i="44"/>
  <c r="D95" i="44"/>
  <c r="E94" i="44"/>
  <c r="D94" i="44"/>
  <c r="E93" i="44"/>
  <c r="D93" i="44"/>
  <c r="E92" i="44"/>
  <c r="D92" i="44"/>
  <c r="E91" i="44"/>
  <c r="D91" i="44"/>
  <c r="E90" i="44"/>
  <c r="D90" i="44"/>
  <c r="E89" i="44"/>
  <c r="D89" i="44"/>
  <c r="E88" i="44"/>
  <c r="D88" i="44"/>
  <c r="E87" i="44"/>
  <c r="D87" i="44"/>
  <c r="E85" i="44"/>
  <c r="D85" i="44"/>
  <c r="E84" i="44"/>
  <c r="D84" i="44"/>
  <c r="E83" i="44"/>
  <c r="D83" i="44"/>
  <c r="E82" i="44"/>
  <c r="D82" i="44"/>
  <c r="E81" i="44"/>
  <c r="D81" i="44"/>
  <c r="E80" i="44"/>
  <c r="D80" i="44"/>
  <c r="E79" i="44"/>
  <c r="D79" i="44"/>
  <c r="E78" i="44"/>
  <c r="D78" i="44"/>
  <c r="E77" i="44"/>
  <c r="D77" i="44"/>
  <c r="E76" i="44"/>
  <c r="D76" i="44"/>
  <c r="E75" i="44"/>
  <c r="D75" i="44"/>
  <c r="E74" i="44"/>
  <c r="D74" i="44"/>
  <c r="E73" i="44"/>
  <c r="D73" i="44"/>
  <c r="E72" i="44"/>
  <c r="D72" i="44"/>
  <c r="E71" i="44"/>
  <c r="D71" i="44"/>
  <c r="E70" i="44"/>
  <c r="D70" i="44"/>
  <c r="E69" i="44"/>
  <c r="D69" i="44"/>
  <c r="E68" i="44"/>
  <c r="D68" i="44"/>
  <c r="E67" i="44"/>
  <c r="D67" i="44"/>
  <c r="E66" i="44"/>
  <c r="D66" i="44"/>
  <c r="E65" i="44"/>
  <c r="D65" i="44"/>
  <c r="E64" i="44"/>
  <c r="D64" i="44"/>
  <c r="E63" i="44"/>
  <c r="D63" i="44"/>
  <c r="E61" i="44"/>
  <c r="D61" i="44"/>
  <c r="E60" i="44"/>
  <c r="D60" i="44"/>
  <c r="E59" i="44"/>
  <c r="D59" i="44"/>
  <c r="E57" i="44"/>
  <c r="D57" i="44"/>
  <c r="E56" i="44"/>
  <c r="D56" i="44"/>
  <c r="E55" i="44"/>
  <c r="D55" i="44"/>
  <c r="E54" i="44"/>
  <c r="D54" i="44"/>
  <c r="E53" i="44"/>
  <c r="D53" i="44"/>
  <c r="E51" i="44"/>
  <c r="D51" i="44"/>
  <c r="E50" i="44"/>
  <c r="D50" i="44"/>
  <c r="E49" i="44"/>
  <c r="D49" i="44"/>
  <c r="E48" i="44"/>
  <c r="D48" i="44"/>
  <c r="E47" i="44"/>
  <c r="D47" i="44"/>
  <c r="E46" i="44"/>
  <c r="D46" i="44"/>
  <c r="E44" i="44"/>
  <c r="D44" i="44"/>
  <c r="E43" i="44"/>
  <c r="D43" i="44"/>
  <c r="E42" i="44"/>
  <c r="D42" i="44"/>
  <c r="E41" i="44"/>
  <c r="D41" i="44"/>
  <c r="E40" i="44"/>
  <c r="D40" i="44"/>
  <c r="E39" i="44"/>
  <c r="D39" i="44"/>
  <c r="E38" i="44"/>
  <c r="D38" i="44"/>
  <c r="E37" i="44"/>
  <c r="D37" i="44"/>
  <c r="E36" i="44"/>
  <c r="D36" i="44"/>
  <c r="E35" i="44"/>
  <c r="D35" i="44"/>
  <c r="E34" i="44"/>
  <c r="D34" i="44"/>
  <c r="E33" i="44"/>
  <c r="D33" i="44"/>
  <c r="E32" i="44"/>
  <c r="D32" i="44"/>
  <c r="E31" i="44"/>
  <c r="D31" i="44"/>
  <c r="E30" i="44"/>
  <c r="D30" i="44"/>
  <c r="E29" i="44"/>
  <c r="D29" i="44"/>
  <c r="E28" i="44"/>
  <c r="D28" i="44"/>
  <c r="E27" i="44"/>
  <c r="D27" i="44"/>
  <c r="E26" i="44"/>
  <c r="D18" i="43" s="1"/>
  <c r="G18" i="43" s="1"/>
  <c r="D26" i="44"/>
  <c r="E24" i="44"/>
  <c r="D24" i="44"/>
  <c r="E23" i="44"/>
  <c r="D23" i="44"/>
  <c r="E22" i="44"/>
  <c r="D22" i="44"/>
  <c r="E21" i="44"/>
  <c r="D21" i="44"/>
  <c r="E20" i="44"/>
  <c r="D20" i="44"/>
  <c r="E19" i="44"/>
  <c r="D19" i="44"/>
  <c r="E18" i="44"/>
  <c r="D18" i="44"/>
  <c r="E17" i="44"/>
  <c r="D17" i="44"/>
  <c r="E16" i="44"/>
  <c r="D16" i="44"/>
  <c r="E15" i="44"/>
  <c r="D15" i="44"/>
  <c r="E14" i="44"/>
  <c r="D14" i="44"/>
  <c r="E10" i="44"/>
  <c r="D10" i="44"/>
  <c r="E9" i="44"/>
  <c r="D9" i="44"/>
  <c r="E7" i="44"/>
  <c r="D7" i="44"/>
  <c r="E95" i="41"/>
  <c r="D95" i="41"/>
  <c r="E94" i="41"/>
  <c r="D94" i="41"/>
  <c r="E93" i="41"/>
  <c r="D93" i="41"/>
  <c r="E92" i="41"/>
  <c r="D92" i="41"/>
  <c r="E91" i="41"/>
  <c r="D91" i="41"/>
  <c r="E90" i="41"/>
  <c r="D90" i="41"/>
  <c r="E89" i="41"/>
  <c r="D89" i="41"/>
  <c r="E88" i="41"/>
  <c r="D88" i="41"/>
  <c r="E87" i="41"/>
  <c r="D87" i="41"/>
  <c r="E85" i="41"/>
  <c r="D85" i="41"/>
  <c r="E84" i="41"/>
  <c r="D84" i="41"/>
  <c r="E83" i="41"/>
  <c r="D83" i="41"/>
  <c r="E82" i="41"/>
  <c r="D82" i="41"/>
  <c r="E81" i="41"/>
  <c r="D81" i="41"/>
  <c r="E80" i="41"/>
  <c r="D80" i="41"/>
  <c r="E79" i="41"/>
  <c r="D79" i="41"/>
  <c r="E78" i="41"/>
  <c r="D78" i="41"/>
  <c r="E77" i="41"/>
  <c r="D77" i="41"/>
  <c r="E76" i="41"/>
  <c r="D76" i="41"/>
  <c r="E75" i="41"/>
  <c r="D75" i="41"/>
  <c r="E74" i="41"/>
  <c r="D74" i="41"/>
  <c r="E73" i="41"/>
  <c r="D73" i="41"/>
  <c r="E72" i="41"/>
  <c r="D72" i="41"/>
  <c r="E71" i="41"/>
  <c r="D71" i="41"/>
  <c r="E70" i="41"/>
  <c r="D70" i="41"/>
  <c r="E69" i="41"/>
  <c r="D69" i="41"/>
  <c r="E68" i="41"/>
  <c r="D68" i="41"/>
  <c r="E67" i="41"/>
  <c r="D67" i="41"/>
  <c r="E66" i="41"/>
  <c r="D66" i="41"/>
  <c r="E65" i="41"/>
  <c r="D65" i="41"/>
  <c r="E64" i="41"/>
  <c r="D64" i="41"/>
  <c r="E63" i="41"/>
  <c r="D63" i="41"/>
  <c r="E61" i="41"/>
  <c r="D61" i="41"/>
  <c r="E60" i="41"/>
  <c r="D60" i="41"/>
  <c r="E59" i="41"/>
  <c r="D59" i="41"/>
  <c r="E57" i="41"/>
  <c r="D57" i="41"/>
  <c r="E56" i="41"/>
  <c r="D56" i="41"/>
  <c r="E55" i="41"/>
  <c r="D55" i="41"/>
  <c r="E54" i="41"/>
  <c r="D54" i="41"/>
  <c r="E53" i="41"/>
  <c r="D53" i="41"/>
  <c r="E51" i="41"/>
  <c r="D51" i="41"/>
  <c r="E50" i="41"/>
  <c r="D50" i="41"/>
  <c r="E49" i="41"/>
  <c r="D49" i="41"/>
  <c r="E48" i="41"/>
  <c r="D48" i="41"/>
  <c r="E47" i="41"/>
  <c r="D47" i="41"/>
  <c r="E46" i="41"/>
  <c r="D46" i="41"/>
  <c r="E44" i="41"/>
  <c r="D44" i="41"/>
  <c r="E43" i="41"/>
  <c r="D43" i="41"/>
  <c r="E42" i="41"/>
  <c r="D42" i="41"/>
  <c r="E41" i="41"/>
  <c r="D41" i="41"/>
  <c r="E40" i="41"/>
  <c r="D40" i="41"/>
  <c r="E39" i="41"/>
  <c r="D39" i="41"/>
  <c r="E38" i="41"/>
  <c r="D38" i="41"/>
  <c r="E37" i="41"/>
  <c r="D37" i="41"/>
  <c r="E36" i="41"/>
  <c r="D36" i="41"/>
  <c r="E35" i="41"/>
  <c r="D35" i="41"/>
  <c r="E34" i="41"/>
  <c r="D34" i="41"/>
  <c r="E33" i="41"/>
  <c r="D33" i="41"/>
  <c r="E32" i="41"/>
  <c r="D32" i="41"/>
  <c r="E31" i="41"/>
  <c r="D31" i="41"/>
  <c r="E30" i="41"/>
  <c r="D30" i="41"/>
  <c r="E29" i="41"/>
  <c r="D29" i="41"/>
  <c r="E28" i="41"/>
  <c r="D28" i="41"/>
  <c r="E27" i="41"/>
  <c r="D27" i="41"/>
  <c r="E26" i="41"/>
  <c r="D26" i="41"/>
  <c r="E24" i="41"/>
  <c r="D24" i="41"/>
  <c r="E23" i="41"/>
  <c r="D23" i="41"/>
  <c r="E22" i="41"/>
  <c r="D22" i="41"/>
  <c r="E21" i="41"/>
  <c r="D21" i="41"/>
  <c r="E20" i="41"/>
  <c r="D20" i="41"/>
  <c r="E19" i="41"/>
  <c r="D19" i="41"/>
  <c r="E18" i="41"/>
  <c r="D18" i="41"/>
  <c r="E17" i="41"/>
  <c r="D17" i="41"/>
  <c r="E16" i="41"/>
  <c r="D16" i="41"/>
  <c r="E15" i="41"/>
  <c r="D15" i="41"/>
  <c r="E14" i="41"/>
  <c r="D14" i="41"/>
  <c r="E10" i="41"/>
  <c r="D10" i="41"/>
  <c r="E9" i="41"/>
  <c r="D9" i="41"/>
  <c r="E7" i="41"/>
  <c r="D7" i="41"/>
  <c r="E95" i="40"/>
  <c r="D95" i="40"/>
  <c r="E94" i="40"/>
  <c r="D94" i="40"/>
  <c r="E93" i="40"/>
  <c r="D93" i="40"/>
  <c r="E92" i="40"/>
  <c r="D92" i="40"/>
  <c r="E91" i="40"/>
  <c r="D91" i="40"/>
  <c r="E90" i="40"/>
  <c r="D90" i="40"/>
  <c r="E89" i="40"/>
  <c r="D89" i="40"/>
  <c r="E88" i="40"/>
  <c r="D88" i="40"/>
  <c r="E87" i="40"/>
  <c r="D87" i="40"/>
  <c r="E85" i="40"/>
  <c r="D85" i="40"/>
  <c r="E84" i="40"/>
  <c r="D84" i="40"/>
  <c r="E83" i="40"/>
  <c r="D83" i="40"/>
  <c r="E82" i="40"/>
  <c r="D82" i="40"/>
  <c r="E81" i="40"/>
  <c r="D81" i="40"/>
  <c r="E80" i="40"/>
  <c r="D80" i="40"/>
  <c r="E79" i="40"/>
  <c r="D79" i="40"/>
  <c r="E78" i="40"/>
  <c r="D78" i="40"/>
  <c r="E77" i="40"/>
  <c r="D77" i="40"/>
  <c r="E76" i="40"/>
  <c r="D76" i="40"/>
  <c r="E75" i="40"/>
  <c r="D75" i="40"/>
  <c r="E74" i="40"/>
  <c r="D74" i="40"/>
  <c r="E73" i="40"/>
  <c r="D73" i="40"/>
  <c r="E72" i="40"/>
  <c r="D72" i="40"/>
  <c r="E71" i="40"/>
  <c r="D71" i="40"/>
  <c r="E70" i="40"/>
  <c r="D70" i="40"/>
  <c r="E69" i="40"/>
  <c r="D69" i="40"/>
  <c r="E68" i="40"/>
  <c r="D68" i="40"/>
  <c r="E67" i="40"/>
  <c r="D67" i="40"/>
  <c r="E66" i="40"/>
  <c r="D66" i="40"/>
  <c r="E65" i="40"/>
  <c r="D65" i="40"/>
  <c r="E64" i="40"/>
  <c r="D64" i="40"/>
  <c r="E63" i="40"/>
  <c r="D63" i="40"/>
  <c r="E61" i="40"/>
  <c r="D61" i="40"/>
  <c r="E60" i="40"/>
  <c r="D60" i="40"/>
  <c r="E59" i="40"/>
  <c r="D59" i="40"/>
  <c r="E57" i="40"/>
  <c r="D57" i="40"/>
  <c r="E56" i="40"/>
  <c r="D56" i="40"/>
  <c r="E55" i="40"/>
  <c r="D55" i="40"/>
  <c r="E54" i="40"/>
  <c r="D54" i="40"/>
  <c r="E53" i="40"/>
  <c r="D53" i="40"/>
  <c r="E51" i="40"/>
  <c r="D51" i="40"/>
  <c r="E50" i="40"/>
  <c r="D50" i="40"/>
  <c r="E49" i="40"/>
  <c r="D49" i="40"/>
  <c r="E48" i="40"/>
  <c r="D48" i="40"/>
  <c r="E47" i="40"/>
  <c r="D47" i="40"/>
  <c r="E46" i="40"/>
  <c r="D46" i="40"/>
  <c r="E44" i="40"/>
  <c r="D44" i="40"/>
  <c r="E43" i="40"/>
  <c r="D43" i="40"/>
  <c r="E42" i="40"/>
  <c r="D42" i="40"/>
  <c r="E41" i="40"/>
  <c r="D41" i="40"/>
  <c r="E40" i="40"/>
  <c r="D40" i="40"/>
  <c r="E39" i="40"/>
  <c r="D39" i="40"/>
  <c r="E38" i="40"/>
  <c r="D38" i="40"/>
  <c r="E37" i="40"/>
  <c r="D37" i="40"/>
  <c r="E36" i="40"/>
  <c r="D36" i="40"/>
  <c r="E35" i="40"/>
  <c r="D35" i="40"/>
  <c r="E34" i="40"/>
  <c r="D34" i="40"/>
  <c r="E33" i="40"/>
  <c r="D33" i="40"/>
  <c r="E32" i="40"/>
  <c r="D32" i="40"/>
  <c r="E31" i="40"/>
  <c r="D31" i="40"/>
  <c r="E30" i="40"/>
  <c r="D30" i="40"/>
  <c r="E29" i="40"/>
  <c r="D29" i="40"/>
  <c r="E28" i="40"/>
  <c r="D28" i="40"/>
  <c r="E27" i="40"/>
  <c r="D27" i="40"/>
  <c r="E26" i="40"/>
  <c r="D26" i="40"/>
  <c r="E24" i="40"/>
  <c r="D24" i="40"/>
  <c r="E23" i="40"/>
  <c r="D23" i="40"/>
  <c r="E22" i="40"/>
  <c r="D22" i="40"/>
  <c r="E21" i="40"/>
  <c r="D21" i="40"/>
  <c r="E20" i="40"/>
  <c r="D20" i="40"/>
  <c r="E19" i="40"/>
  <c r="D19" i="40"/>
  <c r="E18" i="40"/>
  <c r="D18" i="40"/>
  <c r="E17" i="40"/>
  <c r="D17" i="40"/>
  <c r="E16" i="40"/>
  <c r="D16" i="40"/>
  <c r="E15" i="40"/>
  <c r="D15" i="40"/>
  <c r="E14" i="40"/>
  <c r="D14" i="40"/>
  <c r="E10" i="40"/>
  <c r="D10" i="40"/>
  <c r="E9" i="40"/>
  <c r="D9" i="40"/>
  <c r="E7" i="40"/>
  <c r="D7" i="40"/>
  <c r="E95" i="39"/>
  <c r="D95" i="39"/>
  <c r="E94" i="39"/>
  <c r="D94" i="39"/>
  <c r="E93" i="39"/>
  <c r="D93" i="39"/>
  <c r="E92" i="39"/>
  <c r="D92" i="39"/>
  <c r="E91" i="39"/>
  <c r="D91" i="39"/>
  <c r="E90" i="39"/>
  <c r="D90" i="39"/>
  <c r="E89" i="39"/>
  <c r="D89" i="39"/>
  <c r="E88" i="39"/>
  <c r="D88" i="39"/>
  <c r="E87" i="39"/>
  <c r="D87" i="39"/>
  <c r="E85" i="39"/>
  <c r="D85" i="39"/>
  <c r="E84" i="39"/>
  <c r="D84" i="39"/>
  <c r="E83" i="39"/>
  <c r="D83" i="39"/>
  <c r="E82" i="39"/>
  <c r="D82" i="39"/>
  <c r="E81" i="39"/>
  <c r="D81" i="39"/>
  <c r="E80" i="39"/>
  <c r="D80" i="39"/>
  <c r="E79" i="39"/>
  <c r="D79" i="39"/>
  <c r="E78" i="39"/>
  <c r="D78" i="39"/>
  <c r="E77" i="39"/>
  <c r="D77" i="39"/>
  <c r="E76" i="39"/>
  <c r="D76" i="39"/>
  <c r="E75" i="39"/>
  <c r="D75" i="39"/>
  <c r="E74" i="39"/>
  <c r="D74" i="39"/>
  <c r="E73" i="39"/>
  <c r="D73" i="39"/>
  <c r="E72" i="39"/>
  <c r="D72" i="39"/>
  <c r="E71" i="39"/>
  <c r="D71" i="39"/>
  <c r="E70" i="39"/>
  <c r="D70" i="39"/>
  <c r="E69" i="39"/>
  <c r="D69" i="39"/>
  <c r="E68" i="39"/>
  <c r="D68" i="39"/>
  <c r="E67" i="39"/>
  <c r="D67" i="39"/>
  <c r="E66" i="39"/>
  <c r="D66" i="39"/>
  <c r="E65" i="39"/>
  <c r="D65" i="39"/>
  <c r="E64" i="39"/>
  <c r="D64" i="39"/>
  <c r="E63" i="39"/>
  <c r="D63" i="39"/>
  <c r="E61" i="39"/>
  <c r="D61" i="39"/>
  <c r="E60" i="39"/>
  <c r="D60" i="39"/>
  <c r="E59" i="39"/>
  <c r="D59" i="39"/>
  <c r="E57" i="39"/>
  <c r="D57" i="39"/>
  <c r="E56" i="39"/>
  <c r="D56" i="39"/>
  <c r="E55" i="39"/>
  <c r="D55" i="39"/>
  <c r="E54" i="39"/>
  <c r="D54" i="39"/>
  <c r="E53" i="39"/>
  <c r="D53" i="39"/>
  <c r="E51" i="39"/>
  <c r="D51" i="39"/>
  <c r="E50" i="39"/>
  <c r="D50" i="39"/>
  <c r="E49" i="39"/>
  <c r="D49" i="39"/>
  <c r="E48" i="39"/>
  <c r="D48" i="39"/>
  <c r="E47" i="39"/>
  <c r="D47" i="39"/>
  <c r="E46" i="39"/>
  <c r="D46" i="39"/>
  <c r="E44" i="39"/>
  <c r="D44" i="39"/>
  <c r="E43" i="39"/>
  <c r="D43" i="39"/>
  <c r="E42" i="39"/>
  <c r="D42" i="39"/>
  <c r="E41" i="39"/>
  <c r="D41" i="39"/>
  <c r="E40" i="39"/>
  <c r="D40" i="39"/>
  <c r="E39" i="39"/>
  <c r="D39" i="39"/>
  <c r="E38" i="39"/>
  <c r="D38" i="39"/>
  <c r="E37" i="39"/>
  <c r="D37" i="39"/>
  <c r="E36" i="39"/>
  <c r="D36" i="39"/>
  <c r="E35" i="39"/>
  <c r="D35" i="39"/>
  <c r="E34" i="39"/>
  <c r="D34" i="39"/>
  <c r="E33" i="39"/>
  <c r="D33" i="39"/>
  <c r="E32" i="39"/>
  <c r="D32" i="39"/>
  <c r="E31" i="39"/>
  <c r="D31" i="39"/>
  <c r="E30" i="39"/>
  <c r="D30" i="39"/>
  <c r="E29" i="39"/>
  <c r="D29" i="39"/>
  <c r="E28" i="39"/>
  <c r="D28" i="39"/>
  <c r="E27" i="39"/>
  <c r="D27" i="39"/>
  <c r="E26" i="39"/>
  <c r="D26" i="39"/>
  <c r="E24" i="39"/>
  <c r="D24" i="39"/>
  <c r="E23" i="39"/>
  <c r="D23" i="39"/>
  <c r="E22" i="39"/>
  <c r="D22" i="39"/>
  <c r="E21" i="39"/>
  <c r="D21" i="39"/>
  <c r="E20" i="39"/>
  <c r="D20" i="39"/>
  <c r="E19" i="39"/>
  <c r="D19" i="39"/>
  <c r="E18" i="39"/>
  <c r="D18" i="39"/>
  <c r="E17" i="39"/>
  <c r="D17" i="39"/>
  <c r="E16" i="39"/>
  <c r="D16" i="39"/>
  <c r="E15" i="39"/>
  <c r="D15" i="39"/>
  <c r="E14" i="39"/>
  <c r="D14" i="39"/>
  <c r="E10" i="39"/>
  <c r="D10" i="39"/>
  <c r="E9" i="39"/>
  <c r="D9" i="39"/>
  <c r="E7" i="39"/>
  <c r="D7" i="39"/>
  <c r="D91" i="38"/>
  <c r="E91" i="38"/>
  <c r="D81" i="38"/>
  <c r="E81" i="38"/>
  <c r="D72" i="38"/>
  <c r="E72" i="38"/>
  <c r="D70" i="38"/>
  <c r="E70" i="38"/>
  <c r="D55" i="38"/>
  <c r="E55" i="38"/>
  <c r="D53" i="38"/>
  <c r="E53" i="38"/>
  <c r="D44" i="38"/>
  <c r="E44" i="38"/>
  <c r="D33" i="38"/>
  <c r="E33" i="38"/>
  <c r="D28" i="38"/>
  <c r="E28" i="38"/>
  <c r="D16" i="38"/>
  <c r="E16" i="38"/>
  <c r="D14" i="38"/>
  <c r="E14" i="38"/>
  <c r="D10" i="38"/>
  <c r="E10" i="38"/>
  <c r="G21" i="43" l="1"/>
  <c r="G25" i="43" s="1"/>
  <c r="D25" i="43"/>
  <c r="C22" i="43"/>
  <c r="F22" i="43" s="1"/>
  <c r="C16" i="43"/>
  <c r="F16" i="43" s="1"/>
  <c r="D16" i="43"/>
  <c r="G16" i="43" s="1"/>
  <c r="D17" i="43"/>
  <c r="G17" i="43" s="1"/>
  <c r="C18" i="43"/>
  <c r="F18" i="43" s="1"/>
  <c r="C15" i="43"/>
  <c r="F15" i="43" s="1"/>
  <c r="C17" i="43"/>
  <c r="F17" i="43" s="1"/>
  <c r="C21" i="43"/>
  <c r="F23" i="43"/>
  <c r="D15" i="43"/>
  <c r="G15" i="43" s="1"/>
  <c r="E95" i="38"/>
  <c r="D95" i="38"/>
  <c r="E94" i="38"/>
  <c r="D94" i="38"/>
  <c r="E93" i="38"/>
  <c r="D93" i="38"/>
  <c r="E92" i="38"/>
  <c r="D92" i="38"/>
  <c r="E90" i="38"/>
  <c r="D90" i="38"/>
  <c r="E89" i="38"/>
  <c r="D89" i="38"/>
  <c r="E88" i="38"/>
  <c r="D88" i="38"/>
  <c r="E87" i="38"/>
  <c r="D87" i="38"/>
  <c r="E85" i="38"/>
  <c r="D85" i="38"/>
  <c r="E84" i="38"/>
  <c r="D84" i="38"/>
  <c r="E83" i="38"/>
  <c r="D83" i="38"/>
  <c r="E82" i="38"/>
  <c r="D82" i="38"/>
  <c r="E80" i="38"/>
  <c r="D80" i="38"/>
  <c r="E79" i="38"/>
  <c r="D79" i="38"/>
  <c r="E78" i="38"/>
  <c r="D78" i="38"/>
  <c r="E77" i="38"/>
  <c r="D77" i="38"/>
  <c r="E76" i="38"/>
  <c r="D76" i="38"/>
  <c r="E75" i="38"/>
  <c r="D75" i="38"/>
  <c r="E74" i="38"/>
  <c r="D74" i="38"/>
  <c r="E73" i="38"/>
  <c r="D73" i="38"/>
  <c r="E71" i="38"/>
  <c r="D71" i="38"/>
  <c r="E69" i="38"/>
  <c r="D69" i="38"/>
  <c r="E68" i="38"/>
  <c r="D68" i="38"/>
  <c r="C14" i="43" s="1"/>
  <c r="E67" i="38"/>
  <c r="D67" i="38"/>
  <c r="E66" i="38"/>
  <c r="D66" i="38"/>
  <c r="E65" i="38"/>
  <c r="D65" i="38"/>
  <c r="E64" i="38"/>
  <c r="D64" i="38"/>
  <c r="E63" i="38"/>
  <c r="D63" i="38"/>
  <c r="E61" i="38"/>
  <c r="D61" i="38"/>
  <c r="E60" i="38"/>
  <c r="D60" i="38"/>
  <c r="E59" i="38"/>
  <c r="D59" i="38"/>
  <c r="E57" i="38"/>
  <c r="D57" i="38"/>
  <c r="E56" i="38"/>
  <c r="D56" i="38"/>
  <c r="E54" i="38"/>
  <c r="D54" i="38"/>
  <c r="E51" i="38"/>
  <c r="D51" i="38"/>
  <c r="E50" i="38"/>
  <c r="D50" i="38"/>
  <c r="E49" i="38"/>
  <c r="D49" i="38"/>
  <c r="E48" i="38"/>
  <c r="D48" i="38"/>
  <c r="E47" i="38"/>
  <c r="D47" i="38"/>
  <c r="E46" i="38"/>
  <c r="D46" i="38"/>
  <c r="E43" i="38"/>
  <c r="D43" i="38"/>
  <c r="E42" i="38"/>
  <c r="D42" i="38"/>
  <c r="E41" i="38"/>
  <c r="D41" i="38"/>
  <c r="E40" i="38"/>
  <c r="D40" i="38"/>
  <c r="E39" i="38"/>
  <c r="D39" i="38"/>
  <c r="E38" i="38"/>
  <c r="D38" i="38"/>
  <c r="E37" i="38"/>
  <c r="D37" i="38"/>
  <c r="E36" i="38"/>
  <c r="D36" i="38"/>
  <c r="E35" i="38"/>
  <c r="D35" i="38"/>
  <c r="E34" i="38"/>
  <c r="D34" i="38"/>
  <c r="E32" i="38"/>
  <c r="D32" i="38"/>
  <c r="E31" i="38"/>
  <c r="D31" i="38"/>
  <c r="E30" i="38"/>
  <c r="D30" i="38"/>
  <c r="E29" i="38"/>
  <c r="D29" i="38"/>
  <c r="E27" i="38"/>
  <c r="D27" i="38"/>
  <c r="E26" i="38"/>
  <c r="D26" i="38"/>
  <c r="E24" i="38"/>
  <c r="D24" i="38"/>
  <c r="E23" i="38"/>
  <c r="D23" i="38"/>
  <c r="E22" i="38"/>
  <c r="D22" i="38"/>
  <c r="E21" i="38"/>
  <c r="D21" i="38"/>
  <c r="E20" i="38"/>
  <c r="D20" i="38"/>
  <c r="E19" i="38"/>
  <c r="D19" i="38"/>
  <c r="E18" i="38"/>
  <c r="D18" i="38"/>
  <c r="E17" i="38"/>
  <c r="D17" i="38"/>
  <c r="E15" i="38"/>
  <c r="D15" i="38"/>
  <c r="E9" i="38"/>
  <c r="D9" i="38"/>
  <c r="E7" i="38"/>
  <c r="D7" i="38"/>
  <c r="D8" i="42"/>
  <c r="E8" i="42"/>
  <c r="F8" i="42"/>
  <c r="G8" i="42"/>
  <c r="H8" i="42"/>
  <c r="I8" i="42"/>
  <c r="J8" i="42"/>
  <c r="K8" i="42"/>
  <c r="D9" i="42"/>
  <c r="E9" i="42"/>
  <c r="F9" i="42"/>
  <c r="G9" i="42"/>
  <c r="H9" i="42"/>
  <c r="I9" i="42"/>
  <c r="J9" i="42"/>
  <c r="K9" i="42"/>
  <c r="C9" i="42"/>
  <c r="C8" i="42"/>
  <c r="C19" i="43" l="1"/>
  <c r="F19" i="43" s="1"/>
  <c r="B16" i="42" s="1"/>
  <c r="F21" i="43"/>
  <c r="F25" i="43" s="1"/>
  <c r="C25" i="43"/>
  <c r="C26" i="43" s="1"/>
  <c r="C24" i="42"/>
  <c r="D24" i="42" s="1"/>
  <c r="E24" i="42" s="1"/>
  <c r="F24" i="42" s="1"/>
  <c r="G24" i="42" s="1"/>
  <c r="H24" i="42" s="1"/>
  <c r="I24" i="42" s="1"/>
  <c r="J24" i="42" s="1"/>
  <c r="K24" i="42" s="1"/>
  <c r="F14" i="43"/>
  <c r="D14" i="43"/>
  <c r="G9" i="36"/>
  <c r="E16" i="75" s="1"/>
  <c r="G11" i="36"/>
  <c r="G15" i="36"/>
  <c r="G19" i="36"/>
  <c r="G23" i="36"/>
  <c r="G27" i="36"/>
  <c r="G31" i="36"/>
  <c r="E17" i="75" s="1"/>
  <c r="G35" i="36"/>
  <c r="G39" i="36"/>
  <c r="G43" i="36"/>
  <c r="G47" i="36"/>
  <c r="G51" i="36"/>
  <c r="G55" i="36"/>
  <c r="G59" i="36"/>
  <c r="G63" i="36"/>
  <c r="E20" i="75" s="1"/>
  <c r="G67" i="36"/>
  <c r="E21" i="75" s="1"/>
  <c r="G71" i="36"/>
  <c r="G75" i="36"/>
  <c r="G79" i="36"/>
  <c r="G83" i="36"/>
  <c r="G87" i="36"/>
  <c r="G91" i="36"/>
  <c r="G95" i="36"/>
  <c r="F10" i="36"/>
  <c r="F14" i="36"/>
  <c r="F15" i="36"/>
  <c r="F18" i="36"/>
  <c r="F22" i="36"/>
  <c r="F23" i="36"/>
  <c r="F26" i="36"/>
  <c r="F30" i="36"/>
  <c r="F31" i="36"/>
  <c r="F34" i="36"/>
  <c r="F38" i="36"/>
  <c r="F39" i="36"/>
  <c r="F42" i="36"/>
  <c r="F46" i="36"/>
  <c r="F47" i="36"/>
  <c r="F50" i="36"/>
  <c r="F54" i="36"/>
  <c r="F55" i="36"/>
  <c r="F58" i="36"/>
  <c r="F62" i="36"/>
  <c r="F63" i="36"/>
  <c r="F66" i="36"/>
  <c r="F70" i="36"/>
  <c r="F71" i="36"/>
  <c r="F74" i="36"/>
  <c r="F78" i="36"/>
  <c r="F79" i="36"/>
  <c r="F82" i="36"/>
  <c r="F86" i="36"/>
  <c r="F87" i="36"/>
  <c r="F90" i="36"/>
  <c r="F91" i="36"/>
  <c r="F93" i="36"/>
  <c r="F94" i="36"/>
  <c r="B8" i="36"/>
  <c r="F8" i="36" s="1"/>
  <c r="C8" i="36"/>
  <c r="G8" i="36" s="1"/>
  <c r="D8" i="36"/>
  <c r="H8" i="36" s="1"/>
  <c r="B10" i="36"/>
  <c r="C10" i="36"/>
  <c r="G10" i="36" s="1"/>
  <c r="D10" i="36"/>
  <c r="H10" i="36" s="1"/>
  <c r="B11" i="36"/>
  <c r="F11" i="36" s="1"/>
  <c r="C11" i="36"/>
  <c r="D11" i="36"/>
  <c r="H11" i="36" s="1"/>
  <c r="B12" i="36"/>
  <c r="F12" i="36" s="1"/>
  <c r="C12" i="36"/>
  <c r="G12" i="36" s="1"/>
  <c r="D12" i="36"/>
  <c r="H12" i="36" s="1"/>
  <c r="B13" i="36"/>
  <c r="F13" i="36" s="1"/>
  <c r="C13" i="36"/>
  <c r="G13" i="36" s="1"/>
  <c r="D13" i="36"/>
  <c r="H13" i="36" s="1"/>
  <c r="B14" i="36"/>
  <c r="C14" i="36"/>
  <c r="G14" i="36" s="1"/>
  <c r="D14" i="36"/>
  <c r="H14" i="36" s="1"/>
  <c r="B15" i="36"/>
  <c r="C15" i="36"/>
  <c r="D15" i="36"/>
  <c r="H15" i="36" s="1"/>
  <c r="B16" i="36"/>
  <c r="F16" i="36" s="1"/>
  <c r="C16" i="36"/>
  <c r="G16" i="36" s="1"/>
  <c r="D16" i="36"/>
  <c r="H16" i="36" s="1"/>
  <c r="B17" i="36"/>
  <c r="F17" i="36" s="1"/>
  <c r="C17" i="36"/>
  <c r="G17" i="36" s="1"/>
  <c r="D17" i="36"/>
  <c r="H17" i="36" s="1"/>
  <c r="B18" i="36"/>
  <c r="C18" i="36"/>
  <c r="G18" i="36" s="1"/>
  <c r="D18" i="36"/>
  <c r="H18" i="36" s="1"/>
  <c r="B19" i="36"/>
  <c r="F19" i="36" s="1"/>
  <c r="C19" i="36"/>
  <c r="D19" i="36"/>
  <c r="H19" i="36" s="1"/>
  <c r="B20" i="36"/>
  <c r="F20" i="36" s="1"/>
  <c r="C20" i="36"/>
  <c r="G20" i="36" s="1"/>
  <c r="D20" i="36"/>
  <c r="H20" i="36" s="1"/>
  <c r="B21" i="36"/>
  <c r="F21" i="36" s="1"/>
  <c r="C21" i="36"/>
  <c r="G21" i="36" s="1"/>
  <c r="D21" i="36"/>
  <c r="H21" i="36" s="1"/>
  <c r="B22" i="36"/>
  <c r="C22" i="36"/>
  <c r="G22" i="36" s="1"/>
  <c r="D22" i="36"/>
  <c r="H22" i="36" s="1"/>
  <c r="B23" i="36"/>
  <c r="C23" i="36"/>
  <c r="D23" i="36"/>
  <c r="H23" i="36" s="1"/>
  <c r="B24" i="36"/>
  <c r="F24" i="36" s="1"/>
  <c r="C24" i="36"/>
  <c r="G24" i="36" s="1"/>
  <c r="D24" i="36"/>
  <c r="H24" i="36" s="1"/>
  <c r="B25" i="36"/>
  <c r="F25" i="36" s="1"/>
  <c r="C25" i="36"/>
  <c r="G25" i="36" s="1"/>
  <c r="D25" i="36"/>
  <c r="H25" i="36" s="1"/>
  <c r="B26" i="36"/>
  <c r="C26" i="36"/>
  <c r="G26" i="36" s="1"/>
  <c r="E31" i="75" s="1"/>
  <c r="D26" i="36"/>
  <c r="H26" i="36" s="1"/>
  <c r="B27" i="36"/>
  <c r="F27" i="36" s="1"/>
  <c r="C27" i="36"/>
  <c r="D27" i="36"/>
  <c r="H27" i="36" s="1"/>
  <c r="B28" i="36"/>
  <c r="F28" i="36" s="1"/>
  <c r="C28" i="36"/>
  <c r="G28" i="36" s="1"/>
  <c r="D28" i="36"/>
  <c r="H28" i="36" s="1"/>
  <c r="B29" i="36"/>
  <c r="F29" i="36" s="1"/>
  <c r="C29" i="36"/>
  <c r="G29" i="36" s="1"/>
  <c r="D29" i="36"/>
  <c r="H29" i="36" s="1"/>
  <c r="B30" i="36"/>
  <c r="C30" i="36"/>
  <c r="G30" i="36" s="1"/>
  <c r="D30" i="36"/>
  <c r="H30" i="36" s="1"/>
  <c r="B31" i="36"/>
  <c r="C31" i="36"/>
  <c r="D31" i="36"/>
  <c r="H31" i="36" s="1"/>
  <c r="B32" i="36"/>
  <c r="F32" i="36" s="1"/>
  <c r="C32" i="36"/>
  <c r="G32" i="36" s="1"/>
  <c r="E18" i="75" s="1"/>
  <c r="D32" i="36"/>
  <c r="H32" i="36" s="1"/>
  <c r="B33" i="36"/>
  <c r="F33" i="36" s="1"/>
  <c r="C33" i="36"/>
  <c r="G33" i="36" s="1"/>
  <c r="D33" i="36"/>
  <c r="H33" i="36" s="1"/>
  <c r="B34" i="36"/>
  <c r="C34" i="36"/>
  <c r="G34" i="36" s="1"/>
  <c r="D34" i="36"/>
  <c r="H34" i="36" s="1"/>
  <c r="B35" i="36"/>
  <c r="F35" i="36" s="1"/>
  <c r="C35" i="36"/>
  <c r="D35" i="36"/>
  <c r="H35" i="36" s="1"/>
  <c r="B36" i="36"/>
  <c r="F36" i="36" s="1"/>
  <c r="C36" i="36"/>
  <c r="G36" i="36" s="1"/>
  <c r="D36" i="36"/>
  <c r="H36" i="36" s="1"/>
  <c r="B37" i="36"/>
  <c r="F37" i="36" s="1"/>
  <c r="C37" i="36"/>
  <c r="G37" i="36" s="1"/>
  <c r="D37" i="36"/>
  <c r="H37" i="36" s="1"/>
  <c r="B38" i="36"/>
  <c r="C38" i="36"/>
  <c r="G38" i="36" s="1"/>
  <c r="D38" i="36"/>
  <c r="H38" i="36" s="1"/>
  <c r="B39" i="36"/>
  <c r="C39" i="36"/>
  <c r="D39" i="36"/>
  <c r="H39" i="36" s="1"/>
  <c r="B40" i="36"/>
  <c r="F40" i="36" s="1"/>
  <c r="C40" i="36"/>
  <c r="G40" i="36" s="1"/>
  <c r="D40" i="36"/>
  <c r="H40" i="36" s="1"/>
  <c r="B41" i="36"/>
  <c r="F41" i="36" s="1"/>
  <c r="C41" i="36"/>
  <c r="G41" i="36" s="1"/>
  <c r="D41" i="36"/>
  <c r="H41" i="36" s="1"/>
  <c r="B42" i="36"/>
  <c r="C42" i="36"/>
  <c r="G42" i="36" s="1"/>
  <c r="D42" i="36"/>
  <c r="H42" i="36" s="1"/>
  <c r="B43" i="36"/>
  <c r="F43" i="36" s="1"/>
  <c r="C43" i="36"/>
  <c r="D43" i="36"/>
  <c r="H43" i="36" s="1"/>
  <c r="B44" i="36"/>
  <c r="F44" i="36" s="1"/>
  <c r="C44" i="36"/>
  <c r="G44" i="36" s="1"/>
  <c r="D44" i="36"/>
  <c r="H44" i="36" s="1"/>
  <c r="B45" i="36"/>
  <c r="F45" i="36" s="1"/>
  <c r="C45" i="36"/>
  <c r="G45" i="36" s="1"/>
  <c r="D45" i="36"/>
  <c r="H45" i="36" s="1"/>
  <c r="B46" i="36"/>
  <c r="C46" i="36"/>
  <c r="G46" i="36" s="1"/>
  <c r="E30" i="75" s="1"/>
  <c r="D46" i="36"/>
  <c r="H46" i="36" s="1"/>
  <c r="B47" i="36"/>
  <c r="C47" i="36"/>
  <c r="D47" i="36"/>
  <c r="H47" i="36" s="1"/>
  <c r="B48" i="36"/>
  <c r="F48" i="36" s="1"/>
  <c r="C48" i="36"/>
  <c r="G48" i="36" s="1"/>
  <c r="E19" i="75" s="1"/>
  <c r="D48" i="36"/>
  <c r="H48" i="36" s="1"/>
  <c r="B49" i="36"/>
  <c r="F49" i="36" s="1"/>
  <c r="C49" i="36"/>
  <c r="G49" i="36" s="1"/>
  <c r="D49" i="36"/>
  <c r="H49" i="36" s="1"/>
  <c r="B50" i="36"/>
  <c r="C50" i="36"/>
  <c r="G50" i="36" s="1"/>
  <c r="D50" i="36"/>
  <c r="H50" i="36" s="1"/>
  <c r="B51" i="36"/>
  <c r="F51" i="36" s="1"/>
  <c r="C51" i="36"/>
  <c r="D51" i="36"/>
  <c r="H51" i="36" s="1"/>
  <c r="B52" i="36"/>
  <c r="F52" i="36" s="1"/>
  <c r="C52" i="36"/>
  <c r="G52" i="36" s="1"/>
  <c r="D52" i="36"/>
  <c r="H52" i="36" s="1"/>
  <c r="B53" i="36"/>
  <c r="F53" i="36" s="1"/>
  <c r="C53" i="36"/>
  <c r="G53" i="36" s="1"/>
  <c r="D53" i="36"/>
  <c r="H53" i="36" s="1"/>
  <c r="B54" i="36"/>
  <c r="C54" i="36"/>
  <c r="G54" i="36" s="1"/>
  <c r="D54" i="36"/>
  <c r="H54" i="36" s="1"/>
  <c r="B55" i="36"/>
  <c r="C55" i="36"/>
  <c r="D55" i="36"/>
  <c r="H55" i="36" s="1"/>
  <c r="B56" i="36"/>
  <c r="F56" i="36" s="1"/>
  <c r="C56" i="36"/>
  <c r="G56" i="36" s="1"/>
  <c r="D56" i="36"/>
  <c r="H56" i="36" s="1"/>
  <c r="B57" i="36"/>
  <c r="F57" i="36" s="1"/>
  <c r="C57" i="36"/>
  <c r="G57" i="36" s="1"/>
  <c r="D57" i="36"/>
  <c r="H57" i="36" s="1"/>
  <c r="B58" i="36"/>
  <c r="C58" i="36"/>
  <c r="G58" i="36" s="1"/>
  <c r="D58" i="36"/>
  <c r="H58" i="36" s="1"/>
  <c r="B59" i="36"/>
  <c r="F59" i="36" s="1"/>
  <c r="C59" i="36"/>
  <c r="D59" i="36"/>
  <c r="H59" i="36" s="1"/>
  <c r="B60" i="36"/>
  <c r="F60" i="36" s="1"/>
  <c r="C60" i="36"/>
  <c r="G60" i="36" s="1"/>
  <c r="D60" i="36"/>
  <c r="H60" i="36" s="1"/>
  <c r="B61" i="36"/>
  <c r="F61" i="36" s="1"/>
  <c r="C61" i="36"/>
  <c r="G61" i="36" s="1"/>
  <c r="D61" i="36"/>
  <c r="H61" i="36" s="1"/>
  <c r="B62" i="36"/>
  <c r="C62" i="36"/>
  <c r="G62" i="36" s="1"/>
  <c r="D62" i="36"/>
  <c r="H62" i="36" s="1"/>
  <c r="B63" i="36"/>
  <c r="C63" i="36"/>
  <c r="D63" i="36"/>
  <c r="H63" i="36" s="1"/>
  <c r="B64" i="36"/>
  <c r="F64" i="36" s="1"/>
  <c r="C64" i="36"/>
  <c r="G64" i="36" s="1"/>
  <c r="D64" i="36"/>
  <c r="H64" i="36" s="1"/>
  <c r="B65" i="36"/>
  <c r="F65" i="36" s="1"/>
  <c r="C65" i="36"/>
  <c r="G65" i="36" s="1"/>
  <c r="D65" i="36"/>
  <c r="H65" i="36" s="1"/>
  <c r="B66" i="36"/>
  <c r="C66" i="36"/>
  <c r="G66" i="36" s="1"/>
  <c r="D66" i="36"/>
  <c r="H66" i="36" s="1"/>
  <c r="B67" i="36"/>
  <c r="F67" i="36" s="1"/>
  <c r="C67" i="36"/>
  <c r="D67" i="36"/>
  <c r="H67" i="36" s="1"/>
  <c r="B68" i="36"/>
  <c r="F68" i="36" s="1"/>
  <c r="C68" i="36"/>
  <c r="G68" i="36" s="1"/>
  <c r="E22" i="75" s="1"/>
  <c r="D68" i="36"/>
  <c r="H68" i="36" s="1"/>
  <c r="B69" i="36"/>
  <c r="F69" i="36" s="1"/>
  <c r="C69" i="36"/>
  <c r="G69" i="36" s="1"/>
  <c r="D69" i="36"/>
  <c r="H69" i="36" s="1"/>
  <c r="B70" i="36"/>
  <c r="C70" i="36"/>
  <c r="G70" i="36" s="1"/>
  <c r="D70" i="36"/>
  <c r="H70" i="36" s="1"/>
  <c r="B71" i="36"/>
  <c r="C71" i="36"/>
  <c r="D71" i="36"/>
  <c r="H71" i="36" s="1"/>
  <c r="B72" i="36"/>
  <c r="F72" i="36" s="1"/>
  <c r="C72" i="36"/>
  <c r="G72" i="36" s="1"/>
  <c r="D72" i="36"/>
  <c r="H72" i="36" s="1"/>
  <c r="B73" i="36"/>
  <c r="F73" i="36" s="1"/>
  <c r="C73" i="36"/>
  <c r="G73" i="36" s="1"/>
  <c r="D73" i="36"/>
  <c r="H73" i="36" s="1"/>
  <c r="B74" i="36"/>
  <c r="C74" i="36"/>
  <c r="G74" i="36" s="1"/>
  <c r="E29" i="75" s="1"/>
  <c r="D74" i="36"/>
  <c r="H74" i="36" s="1"/>
  <c r="B75" i="36"/>
  <c r="F75" i="36" s="1"/>
  <c r="C75" i="36"/>
  <c r="D75" i="36"/>
  <c r="H75" i="36" s="1"/>
  <c r="B76" i="36"/>
  <c r="F76" i="36" s="1"/>
  <c r="C76" i="36"/>
  <c r="G76" i="36" s="1"/>
  <c r="D76" i="36"/>
  <c r="H76" i="36" s="1"/>
  <c r="B77" i="36"/>
  <c r="F77" i="36" s="1"/>
  <c r="C77" i="36"/>
  <c r="G77" i="36" s="1"/>
  <c r="E23" i="75" s="1"/>
  <c r="D77" i="36"/>
  <c r="H77" i="36" s="1"/>
  <c r="B78" i="36"/>
  <c r="C78" i="36"/>
  <c r="G78" i="36" s="1"/>
  <c r="E24" i="75" s="1"/>
  <c r="D78" i="36"/>
  <c r="H78" i="36" s="1"/>
  <c r="B79" i="36"/>
  <c r="C79" i="36"/>
  <c r="D79" i="36"/>
  <c r="H79" i="36" s="1"/>
  <c r="B80" i="36"/>
  <c r="F80" i="36" s="1"/>
  <c r="C80" i="36"/>
  <c r="G80" i="36" s="1"/>
  <c r="E25" i="75" s="1"/>
  <c r="D80" i="36"/>
  <c r="H80" i="36" s="1"/>
  <c r="B81" i="36"/>
  <c r="F81" i="36" s="1"/>
  <c r="C81" i="36"/>
  <c r="G81" i="36" s="1"/>
  <c r="D81" i="36"/>
  <c r="H81" i="36" s="1"/>
  <c r="B82" i="36"/>
  <c r="C82" i="36"/>
  <c r="G82" i="36" s="1"/>
  <c r="E28" i="75" s="1"/>
  <c r="D82" i="36"/>
  <c r="H82" i="36" s="1"/>
  <c r="B83" i="36"/>
  <c r="F83" i="36" s="1"/>
  <c r="C83" i="36"/>
  <c r="D83" i="36"/>
  <c r="H83" i="36" s="1"/>
  <c r="B84" i="36"/>
  <c r="F84" i="36" s="1"/>
  <c r="C84" i="36"/>
  <c r="G84" i="36" s="1"/>
  <c r="D84" i="36"/>
  <c r="H84" i="36" s="1"/>
  <c r="B85" i="36"/>
  <c r="F85" i="36" s="1"/>
  <c r="C85" i="36"/>
  <c r="G85" i="36" s="1"/>
  <c r="D85" i="36"/>
  <c r="H85" i="36" s="1"/>
  <c r="B86" i="36"/>
  <c r="C86" i="36"/>
  <c r="G86" i="36" s="1"/>
  <c r="D86" i="36"/>
  <c r="H86" i="36" s="1"/>
  <c r="B87" i="36"/>
  <c r="C87" i="36"/>
  <c r="D87" i="36"/>
  <c r="H87" i="36" s="1"/>
  <c r="B88" i="36"/>
  <c r="F88" i="36" s="1"/>
  <c r="C88" i="36"/>
  <c r="G88" i="36" s="1"/>
  <c r="D88" i="36"/>
  <c r="H88" i="36" s="1"/>
  <c r="B89" i="36"/>
  <c r="F89" i="36" s="1"/>
  <c r="C89" i="36"/>
  <c r="G89" i="36" s="1"/>
  <c r="E27" i="75" s="1"/>
  <c r="D89" i="36"/>
  <c r="H89" i="36" s="1"/>
  <c r="B90" i="36"/>
  <c r="C90" i="36"/>
  <c r="G90" i="36" s="1"/>
  <c r="D90" i="36"/>
  <c r="H90" i="36" s="1"/>
  <c r="B91" i="36"/>
  <c r="C91" i="36"/>
  <c r="D91" i="36"/>
  <c r="H91" i="36" s="1"/>
  <c r="B92" i="36"/>
  <c r="F92" i="36" s="1"/>
  <c r="C92" i="36"/>
  <c r="G92" i="36" s="1"/>
  <c r="E26" i="75" s="1"/>
  <c r="D92" i="36"/>
  <c r="H92" i="36" s="1"/>
  <c r="B93" i="36"/>
  <c r="C93" i="36"/>
  <c r="G93" i="36" s="1"/>
  <c r="D93" i="36"/>
  <c r="H93" i="36" s="1"/>
  <c r="B94" i="36"/>
  <c r="C94" i="36"/>
  <c r="G94" i="36" s="1"/>
  <c r="D94" i="36"/>
  <c r="H94" i="36" s="1"/>
  <c r="B95" i="36"/>
  <c r="F95" i="36" s="1"/>
  <c r="C95" i="36"/>
  <c r="D95" i="36"/>
  <c r="H95" i="36" s="1"/>
  <c r="C7" i="36"/>
  <c r="G7" i="36" s="1"/>
  <c r="D7" i="36"/>
  <c r="H7" i="36" s="1"/>
  <c r="B7" i="36"/>
  <c r="F7" i="36" s="1"/>
  <c r="L9" i="36"/>
  <c r="C9" i="36" s="1"/>
  <c r="M9" i="36"/>
  <c r="D9" i="36" s="1"/>
  <c r="H9" i="36" s="1"/>
  <c r="K9" i="36"/>
  <c r="B9" i="36" s="1"/>
  <c r="F9" i="36" s="1"/>
  <c r="F26" i="43" l="1"/>
  <c r="G14" i="43"/>
  <c r="D19" i="43"/>
  <c r="B17" i="42"/>
  <c r="C17" i="42" s="1"/>
  <c r="D17" i="42" s="1"/>
  <c r="E17" i="42" s="1"/>
  <c r="F17" i="42" s="1"/>
  <c r="G17" i="42" s="1"/>
  <c r="H17" i="42" s="1"/>
  <c r="I17" i="42" s="1"/>
  <c r="J17" i="42" s="1"/>
  <c r="K17" i="42" s="1"/>
  <c r="E95" i="34"/>
  <c r="D95" i="34"/>
  <c r="E94" i="34"/>
  <c r="D94" i="34"/>
  <c r="E93" i="34"/>
  <c r="D93" i="34"/>
  <c r="E92" i="34"/>
  <c r="D92" i="34"/>
  <c r="E90" i="34"/>
  <c r="D90" i="34"/>
  <c r="E89" i="34"/>
  <c r="D89" i="34"/>
  <c r="E88" i="34"/>
  <c r="D88" i="34"/>
  <c r="E87" i="34"/>
  <c r="D87" i="34"/>
  <c r="E85" i="34"/>
  <c r="D85" i="34"/>
  <c r="E84" i="34"/>
  <c r="D84" i="34"/>
  <c r="E83" i="34"/>
  <c r="D83" i="34"/>
  <c r="E82" i="34"/>
  <c r="D82" i="34"/>
  <c r="E80" i="34"/>
  <c r="D80" i="34"/>
  <c r="E79" i="34"/>
  <c r="D79" i="34"/>
  <c r="E78" i="34"/>
  <c r="D78" i="34"/>
  <c r="E77" i="34"/>
  <c r="D77" i="34"/>
  <c r="E76" i="34"/>
  <c r="D76" i="34"/>
  <c r="E75" i="34"/>
  <c r="D75" i="34"/>
  <c r="E74" i="34"/>
  <c r="D74" i="34"/>
  <c r="E73" i="34"/>
  <c r="D73" i="34"/>
  <c r="E71" i="34"/>
  <c r="D71" i="34"/>
  <c r="E69" i="34"/>
  <c r="D69" i="34"/>
  <c r="E68" i="34"/>
  <c r="D68" i="34"/>
  <c r="E67" i="34"/>
  <c r="D67" i="34"/>
  <c r="E66" i="34"/>
  <c r="D66" i="34"/>
  <c r="E65" i="34"/>
  <c r="D65" i="34"/>
  <c r="E64" i="34"/>
  <c r="D64" i="34"/>
  <c r="E63" i="34"/>
  <c r="D63" i="34"/>
  <c r="E61" i="34"/>
  <c r="D61" i="34"/>
  <c r="E60" i="34"/>
  <c r="D60" i="34"/>
  <c r="E59" i="34"/>
  <c r="D59" i="34"/>
  <c r="E57" i="34"/>
  <c r="D57" i="34"/>
  <c r="E56" i="34"/>
  <c r="D56" i="34"/>
  <c r="E54" i="34"/>
  <c r="D54" i="34"/>
  <c r="E51" i="34"/>
  <c r="D51" i="34"/>
  <c r="E50" i="34"/>
  <c r="D50" i="34"/>
  <c r="E49" i="34"/>
  <c r="D49" i="34"/>
  <c r="E48" i="34"/>
  <c r="D48" i="34"/>
  <c r="E47" i="34"/>
  <c r="D47" i="34"/>
  <c r="E46" i="34"/>
  <c r="D46" i="34"/>
  <c r="E43" i="34"/>
  <c r="D43" i="34"/>
  <c r="E42" i="34"/>
  <c r="D42" i="34"/>
  <c r="E41" i="34"/>
  <c r="D41" i="34"/>
  <c r="E40" i="34"/>
  <c r="D40" i="34"/>
  <c r="E39" i="34"/>
  <c r="D39" i="34"/>
  <c r="E38" i="34"/>
  <c r="D38" i="34"/>
  <c r="E37" i="34"/>
  <c r="D37" i="34"/>
  <c r="E36" i="34"/>
  <c r="D36" i="34"/>
  <c r="E35" i="34"/>
  <c r="D35" i="34"/>
  <c r="E34" i="34"/>
  <c r="D34" i="34"/>
  <c r="E32" i="34"/>
  <c r="D32" i="34"/>
  <c r="E31" i="34"/>
  <c r="D31" i="34"/>
  <c r="E30" i="34"/>
  <c r="D30" i="34"/>
  <c r="E29" i="34"/>
  <c r="D29" i="34"/>
  <c r="E27" i="34"/>
  <c r="D27" i="34"/>
  <c r="E26" i="34"/>
  <c r="D26" i="34"/>
  <c r="E24" i="34"/>
  <c r="D24" i="34"/>
  <c r="E23" i="34"/>
  <c r="D23" i="34"/>
  <c r="E22" i="34"/>
  <c r="D22" i="34"/>
  <c r="E21" i="34"/>
  <c r="D21" i="34"/>
  <c r="E20" i="34"/>
  <c r="D20" i="34"/>
  <c r="E19" i="34"/>
  <c r="D19" i="34"/>
  <c r="E18" i="34"/>
  <c r="D18" i="34"/>
  <c r="E17" i="34"/>
  <c r="D17" i="34"/>
  <c r="E15" i="34"/>
  <c r="D15" i="34"/>
  <c r="E9" i="34"/>
  <c r="D9" i="34"/>
  <c r="E7" i="34"/>
  <c r="D7" i="34"/>
  <c r="G19" i="43" l="1"/>
  <c r="G26" i="43" s="1"/>
  <c r="D26" i="43"/>
  <c r="B18" i="42"/>
  <c r="C16" i="42"/>
  <c r="E95" i="29"/>
  <c r="D95" i="29"/>
  <c r="E94" i="29"/>
  <c r="D94" i="29"/>
  <c r="E93" i="29"/>
  <c r="D93" i="29"/>
  <c r="E92" i="29"/>
  <c r="D92" i="29"/>
  <c r="F26" i="75" s="1"/>
  <c r="E90" i="29"/>
  <c r="D90" i="29"/>
  <c r="E89" i="29"/>
  <c r="D89" i="29"/>
  <c r="F27" i="75" s="1"/>
  <c r="E88" i="29"/>
  <c r="D88" i="29"/>
  <c r="E87" i="29"/>
  <c r="D87" i="29"/>
  <c r="E85" i="29"/>
  <c r="D85" i="29"/>
  <c r="E84" i="29"/>
  <c r="D84" i="29"/>
  <c r="E83" i="29"/>
  <c r="D83" i="29"/>
  <c r="E82" i="29"/>
  <c r="D82" i="29"/>
  <c r="F28" i="75" s="1"/>
  <c r="E80" i="29"/>
  <c r="D80" i="29"/>
  <c r="F25" i="75" s="1"/>
  <c r="E79" i="29"/>
  <c r="D79" i="29"/>
  <c r="E78" i="29"/>
  <c r="D78" i="29"/>
  <c r="F24" i="75" s="1"/>
  <c r="E77" i="29"/>
  <c r="D77" i="29"/>
  <c r="F23" i="75" s="1"/>
  <c r="E76" i="29"/>
  <c r="D76" i="29"/>
  <c r="E75" i="29"/>
  <c r="D75" i="29"/>
  <c r="E74" i="29"/>
  <c r="D74" i="29"/>
  <c r="F29" i="75" s="1"/>
  <c r="E73" i="29"/>
  <c r="D73" i="29"/>
  <c r="E71" i="29"/>
  <c r="D71" i="29"/>
  <c r="E69" i="29"/>
  <c r="D69" i="29"/>
  <c r="E68" i="29"/>
  <c r="D68" i="29"/>
  <c r="F22" i="75" s="1"/>
  <c r="E67" i="29"/>
  <c r="D67" i="29"/>
  <c r="F21" i="75" s="1"/>
  <c r="E66" i="29"/>
  <c r="D66" i="29"/>
  <c r="E65" i="29"/>
  <c r="D65" i="29"/>
  <c r="E64" i="29"/>
  <c r="D64" i="29"/>
  <c r="E63" i="29"/>
  <c r="D63" i="29"/>
  <c r="F20" i="75" s="1"/>
  <c r="E61" i="29"/>
  <c r="D61" i="29"/>
  <c r="E60" i="29"/>
  <c r="D60" i="29"/>
  <c r="E59" i="29"/>
  <c r="D59" i="29"/>
  <c r="E57" i="29"/>
  <c r="D57" i="29"/>
  <c r="E56" i="29"/>
  <c r="D56" i="29"/>
  <c r="E54" i="29"/>
  <c r="D54" i="29"/>
  <c r="E51" i="29"/>
  <c r="D51" i="29"/>
  <c r="E50" i="29"/>
  <c r="D50" i="29"/>
  <c r="E49" i="29"/>
  <c r="D49" i="29"/>
  <c r="E48" i="29"/>
  <c r="D48" i="29"/>
  <c r="F19" i="75" s="1"/>
  <c r="E47" i="29"/>
  <c r="D47" i="29"/>
  <c r="E46" i="29"/>
  <c r="D46" i="29"/>
  <c r="F30" i="75" s="1"/>
  <c r="E43" i="29"/>
  <c r="D43" i="29"/>
  <c r="E42" i="29"/>
  <c r="D42" i="29"/>
  <c r="E41" i="29"/>
  <c r="D41" i="29"/>
  <c r="E40" i="29"/>
  <c r="D40" i="29"/>
  <c r="E39" i="29"/>
  <c r="D39" i="29"/>
  <c r="E38" i="29"/>
  <c r="D38" i="29"/>
  <c r="E37" i="29"/>
  <c r="D37" i="29"/>
  <c r="E36" i="29"/>
  <c r="D36" i="29"/>
  <c r="E35" i="29"/>
  <c r="D35" i="29"/>
  <c r="E34" i="29"/>
  <c r="D34" i="29"/>
  <c r="E32" i="29"/>
  <c r="D32" i="29"/>
  <c r="F18" i="75" s="1"/>
  <c r="E31" i="29"/>
  <c r="D31" i="29"/>
  <c r="F17" i="75" s="1"/>
  <c r="E30" i="29"/>
  <c r="D30" i="29"/>
  <c r="E29" i="29"/>
  <c r="D29" i="29"/>
  <c r="E27" i="29"/>
  <c r="D27" i="29"/>
  <c r="E26" i="29"/>
  <c r="D26" i="29"/>
  <c r="F31" i="75" s="1"/>
  <c r="E24" i="29"/>
  <c r="D24" i="29"/>
  <c r="E23" i="29"/>
  <c r="D23" i="29"/>
  <c r="E22" i="29"/>
  <c r="D22" i="29"/>
  <c r="E21" i="29"/>
  <c r="D21" i="29"/>
  <c r="E20" i="29"/>
  <c r="D20" i="29"/>
  <c r="E19" i="29"/>
  <c r="D19" i="29"/>
  <c r="E18" i="29"/>
  <c r="D18" i="29"/>
  <c r="E17" i="29"/>
  <c r="D17" i="29"/>
  <c r="E15" i="29"/>
  <c r="D15" i="29"/>
  <c r="E9" i="29"/>
  <c r="D9" i="29"/>
  <c r="F16" i="75" s="1"/>
  <c r="E7" i="29"/>
  <c r="D7" i="29"/>
  <c r="E95" i="28"/>
  <c r="D95" i="28"/>
  <c r="E94" i="28"/>
  <c r="D94" i="28"/>
  <c r="E93" i="28"/>
  <c r="D93" i="28"/>
  <c r="E92" i="28"/>
  <c r="D92" i="28"/>
  <c r="E90" i="28"/>
  <c r="D90" i="28"/>
  <c r="E89" i="28"/>
  <c r="D89" i="28"/>
  <c r="E88" i="28"/>
  <c r="D88" i="28"/>
  <c r="E87" i="28"/>
  <c r="D87" i="28"/>
  <c r="E85" i="28"/>
  <c r="D85" i="28"/>
  <c r="E84" i="28"/>
  <c r="D84" i="28"/>
  <c r="E83" i="28"/>
  <c r="D83" i="28"/>
  <c r="E82" i="28"/>
  <c r="D82" i="28"/>
  <c r="E80" i="28"/>
  <c r="D80" i="28"/>
  <c r="E79" i="28"/>
  <c r="D79" i="28"/>
  <c r="E78" i="28"/>
  <c r="D78" i="28"/>
  <c r="E77" i="28"/>
  <c r="D77" i="28"/>
  <c r="E76" i="28"/>
  <c r="D76" i="28"/>
  <c r="E75" i="28"/>
  <c r="D75" i="28"/>
  <c r="E74" i="28"/>
  <c r="D74" i="28"/>
  <c r="E73" i="28"/>
  <c r="D73" i="28"/>
  <c r="E71" i="28"/>
  <c r="D71" i="28"/>
  <c r="E69" i="28"/>
  <c r="D69" i="28"/>
  <c r="E68" i="28"/>
  <c r="D68" i="28"/>
  <c r="E67" i="28"/>
  <c r="D67" i="28"/>
  <c r="E66" i="28"/>
  <c r="D66" i="28"/>
  <c r="E65" i="28"/>
  <c r="D65" i="28"/>
  <c r="E64" i="28"/>
  <c r="D64" i="28"/>
  <c r="E63" i="28"/>
  <c r="D63" i="28"/>
  <c r="E61" i="28"/>
  <c r="D61" i="28"/>
  <c r="E60" i="28"/>
  <c r="D60" i="28"/>
  <c r="E59" i="28"/>
  <c r="D59" i="28"/>
  <c r="E57" i="28"/>
  <c r="D57" i="28"/>
  <c r="E56" i="28"/>
  <c r="D56" i="28"/>
  <c r="E54" i="28"/>
  <c r="D54" i="28"/>
  <c r="E51" i="28"/>
  <c r="D51" i="28"/>
  <c r="E50" i="28"/>
  <c r="D50" i="28"/>
  <c r="E49" i="28"/>
  <c r="D49" i="28"/>
  <c r="E48" i="28"/>
  <c r="D48" i="28"/>
  <c r="E47" i="28"/>
  <c r="D47" i="28"/>
  <c r="E46" i="28"/>
  <c r="D46" i="28"/>
  <c r="E43" i="28"/>
  <c r="D43" i="28"/>
  <c r="E42" i="28"/>
  <c r="D42" i="28"/>
  <c r="E41" i="28"/>
  <c r="D41" i="28"/>
  <c r="E40" i="28"/>
  <c r="D40" i="28"/>
  <c r="E39" i="28"/>
  <c r="D39" i="28"/>
  <c r="E38" i="28"/>
  <c r="D38" i="28"/>
  <c r="E37" i="28"/>
  <c r="D37" i="28"/>
  <c r="E36" i="28"/>
  <c r="D36" i="28"/>
  <c r="E35" i="28"/>
  <c r="D35" i="28"/>
  <c r="E34" i="28"/>
  <c r="D34" i="28"/>
  <c r="E32" i="28"/>
  <c r="D32" i="28"/>
  <c r="E31" i="28"/>
  <c r="D31" i="28"/>
  <c r="E30" i="28"/>
  <c r="D30" i="28"/>
  <c r="E29" i="28"/>
  <c r="D29" i="28"/>
  <c r="E27" i="28"/>
  <c r="D27" i="28"/>
  <c r="E26" i="28"/>
  <c r="D26" i="28"/>
  <c r="E24" i="28"/>
  <c r="D24" i="28"/>
  <c r="E23" i="28"/>
  <c r="D23" i="28"/>
  <c r="E22" i="28"/>
  <c r="D22" i="28"/>
  <c r="E21" i="28"/>
  <c r="D21" i="28"/>
  <c r="E20" i="28"/>
  <c r="D20" i="28"/>
  <c r="E19" i="28"/>
  <c r="D19" i="28"/>
  <c r="E18" i="28"/>
  <c r="D18" i="28"/>
  <c r="E17" i="28"/>
  <c r="D17" i="28"/>
  <c r="E15" i="28"/>
  <c r="D15" i="28"/>
  <c r="E9" i="28"/>
  <c r="D9" i="28"/>
  <c r="E7" i="28"/>
  <c r="D7" i="28"/>
  <c r="E95" i="27"/>
  <c r="D95" i="27"/>
  <c r="E94" i="27"/>
  <c r="D94" i="27"/>
  <c r="E93" i="27"/>
  <c r="D93" i="27"/>
  <c r="E92" i="27"/>
  <c r="D92" i="27"/>
  <c r="E90" i="27"/>
  <c r="D90" i="27"/>
  <c r="E89" i="27"/>
  <c r="D89" i="27"/>
  <c r="E88" i="27"/>
  <c r="D88" i="27"/>
  <c r="E87" i="27"/>
  <c r="D87" i="27"/>
  <c r="E85" i="27"/>
  <c r="D85" i="27"/>
  <c r="E84" i="27"/>
  <c r="D84" i="27"/>
  <c r="E83" i="27"/>
  <c r="D83" i="27"/>
  <c r="E82" i="27"/>
  <c r="D82" i="27"/>
  <c r="E80" i="27"/>
  <c r="D80" i="27"/>
  <c r="E79" i="27"/>
  <c r="D79" i="27"/>
  <c r="E78" i="27"/>
  <c r="D78" i="27"/>
  <c r="E77" i="27"/>
  <c r="D77" i="27"/>
  <c r="E76" i="27"/>
  <c r="D76" i="27"/>
  <c r="E75" i="27"/>
  <c r="D75" i="27"/>
  <c r="E74" i="27"/>
  <c r="D74" i="27"/>
  <c r="E73" i="27"/>
  <c r="D73" i="27"/>
  <c r="E71" i="27"/>
  <c r="D71" i="27"/>
  <c r="E69" i="27"/>
  <c r="D69" i="27"/>
  <c r="E68" i="27"/>
  <c r="D68" i="27"/>
  <c r="E67" i="27"/>
  <c r="D67" i="27"/>
  <c r="E66" i="27"/>
  <c r="D66" i="27"/>
  <c r="E65" i="27"/>
  <c r="D65" i="27"/>
  <c r="E64" i="27"/>
  <c r="D64" i="27"/>
  <c r="E63" i="27"/>
  <c r="D63" i="27"/>
  <c r="E61" i="27"/>
  <c r="D61" i="27"/>
  <c r="E60" i="27"/>
  <c r="D60" i="27"/>
  <c r="E59" i="27"/>
  <c r="D59" i="27"/>
  <c r="E57" i="27"/>
  <c r="D57" i="27"/>
  <c r="E56" i="27"/>
  <c r="D56" i="27"/>
  <c r="E54" i="27"/>
  <c r="D54" i="27"/>
  <c r="E51" i="27"/>
  <c r="D51" i="27"/>
  <c r="E50" i="27"/>
  <c r="D50" i="27"/>
  <c r="E49" i="27"/>
  <c r="D49" i="27"/>
  <c r="E48" i="27"/>
  <c r="D48" i="27"/>
  <c r="E47" i="27"/>
  <c r="D47" i="27"/>
  <c r="E46" i="27"/>
  <c r="D46" i="27"/>
  <c r="E43" i="27"/>
  <c r="D43" i="27"/>
  <c r="E42" i="27"/>
  <c r="D42" i="27"/>
  <c r="E41" i="27"/>
  <c r="D41" i="27"/>
  <c r="E40" i="27"/>
  <c r="D40" i="27"/>
  <c r="E39" i="27"/>
  <c r="D39" i="27"/>
  <c r="E38" i="27"/>
  <c r="D38" i="27"/>
  <c r="E37" i="27"/>
  <c r="D37" i="27"/>
  <c r="E36" i="27"/>
  <c r="D36" i="27"/>
  <c r="E35" i="27"/>
  <c r="D35" i="27"/>
  <c r="E34" i="27"/>
  <c r="D34" i="27"/>
  <c r="E32" i="27"/>
  <c r="D32" i="27"/>
  <c r="E31" i="27"/>
  <c r="D31" i="27"/>
  <c r="E30" i="27"/>
  <c r="D30" i="27"/>
  <c r="E29" i="27"/>
  <c r="D29" i="27"/>
  <c r="E27" i="27"/>
  <c r="D27" i="27"/>
  <c r="E26" i="27"/>
  <c r="D36" i="77" s="1"/>
  <c r="G36" i="77" s="1"/>
  <c r="D26" i="27"/>
  <c r="C36" i="77" s="1"/>
  <c r="F36" i="77" s="1"/>
  <c r="E24" i="27"/>
  <c r="D24" i="27"/>
  <c r="E23" i="27"/>
  <c r="D23" i="27"/>
  <c r="E22" i="27"/>
  <c r="D22" i="27"/>
  <c r="E21" i="27"/>
  <c r="D21" i="27"/>
  <c r="E20" i="27"/>
  <c r="D20" i="27"/>
  <c r="E19" i="27"/>
  <c r="D19" i="27"/>
  <c r="E18" i="27"/>
  <c r="D18" i="27"/>
  <c r="E17" i="27"/>
  <c r="D17" i="27"/>
  <c r="E15" i="27"/>
  <c r="D15" i="27"/>
  <c r="E9" i="27"/>
  <c r="D9" i="27"/>
  <c r="E7" i="27"/>
  <c r="D7" i="27"/>
  <c r="E95" i="26"/>
  <c r="D95" i="26"/>
  <c r="E94" i="26"/>
  <c r="D94" i="26"/>
  <c r="E93" i="26"/>
  <c r="D93" i="26"/>
  <c r="E92" i="26"/>
  <c r="D92" i="26"/>
  <c r="E90" i="26"/>
  <c r="D90" i="26"/>
  <c r="E89" i="26"/>
  <c r="D89" i="26"/>
  <c r="E88" i="26"/>
  <c r="D88" i="26"/>
  <c r="E87" i="26"/>
  <c r="D87" i="26"/>
  <c r="E85" i="26"/>
  <c r="D85" i="26"/>
  <c r="E84" i="26"/>
  <c r="D84" i="26"/>
  <c r="E83" i="26"/>
  <c r="D83" i="26"/>
  <c r="E82" i="26"/>
  <c r="D82" i="26"/>
  <c r="E80" i="26"/>
  <c r="D80" i="26"/>
  <c r="E79" i="26"/>
  <c r="D79" i="26"/>
  <c r="E78" i="26"/>
  <c r="D78" i="26"/>
  <c r="E77" i="26"/>
  <c r="D77" i="26"/>
  <c r="E76" i="26"/>
  <c r="D76" i="26"/>
  <c r="E75" i="26"/>
  <c r="D75" i="26"/>
  <c r="E74" i="26"/>
  <c r="D74" i="26"/>
  <c r="E73" i="26"/>
  <c r="D73" i="26"/>
  <c r="E71" i="26"/>
  <c r="D71" i="26"/>
  <c r="E69" i="26"/>
  <c r="D69" i="26"/>
  <c r="E68" i="26"/>
  <c r="D68" i="26"/>
  <c r="E67" i="26"/>
  <c r="D67" i="26"/>
  <c r="E66" i="26"/>
  <c r="D66" i="26"/>
  <c r="E65" i="26"/>
  <c r="D65" i="26"/>
  <c r="E64" i="26"/>
  <c r="D64" i="26"/>
  <c r="E63" i="26"/>
  <c r="D63" i="26"/>
  <c r="E61" i="26"/>
  <c r="D61" i="26"/>
  <c r="E60" i="26"/>
  <c r="D60" i="26"/>
  <c r="E59" i="26"/>
  <c r="D59" i="26"/>
  <c r="E57" i="26"/>
  <c r="D57" i="26"/>
  <c r="E56" i="26"/>
  <c r="D56" i="26"/>
  <c r="E54" i="26"/>
  <c r="D54" i="26"/>
  <c r="E51" i="26"/>
  <c r="D51" i="26"/>
  <c r="E50" i="26"/>
  <c r="D50" i="26"/>
  <c r="E49" i="26"/>
  <c r="D49" i="26"/>
  <c r="E48" i="26"/>
  <c r="D48" i="26"/>
  <c r="E47" i="26"/>
  <c r="D47" i="26"/>
  <c r="E46" i="26"/>
  <c r="D46" i="26"/>
  <c r="E43" i="26"/>
  <c r="D43" i="26"/>
  <c r="E42" i="26"/>
  <c r="D42" i="26"/>
  <c r="E41" i="26"/>
  <c r="D41" i="26"/>
  <c r="E40" i="26"/>
  <c r="D40" i="26"/>
  <c r="E39" i="26"/>
  <c r="D39" i="26"/>
  <c r="E38" i="26"/>
  <c r="D38" i="26"/>
  <c r="E37" i="26"/>
  <c r="D37" i="26"/>
  <c r="E36" i="26"/>
  <c r="D36" i="26"/>
  <c r="E35" i="26"/>
  <c r="D35" i="26"/>
  <c r="E34" i="26"/>
  <c r="D34" i="26"/>
  <c r="E32" i="26"/>
  <c r="D32" i="26"/>
  <c r="E31" i="26"/>
  <c r="D31" i="26"/>
  <c r="E30" i="26"/>
  <c r="D30" i="26"/>
  <c r="E29" i="26"/>
  <c r="D29" i="26"/>
  <c r="E27" i="26"/>
  <c r="D27" i="26"/>
  <c r="E26" i="26"/>
  <c r="D35" i="77" s="1"/>
  <c r="G35" i="77" s="1"/>
  <c r="D26" i="26"/>
  <c r="C35" i="77" s="1"/>
  <c r="F35" i="77" s="1"/>
  <c r="E24" i="26"/>
  <c r="D24" i="26"/>
  <c r="E23" i="26"/>
  <c r="D23" i="26"/>
  <c r="E22" i="26"/>
  <c r="D22" i="26"/>
  <c r="E21" i="26"/>
  <c r="D21" i="26"/>
  <c r="E20" i="26"/>
  <c r="D20" i="26"/>
  <c r="E19" i="26"/>
  <c r="D19" i="26"/>
  <c r="E18" i="26"/>
  <c r="D18" i="26"/>
  <c r="E17" i="26"/>
  <c r="D17" i="26"/>
  <c r="E15" i="26"/>
  <c r="D15" i="26"/>
  <c r="E9" i="26"/>
  <c r="D9" i="26"/>
  <c r="E7" i="26"/>
  <c r="D7" i="26"/>
  <c r="E95" i="25"/>
  <c r="D95" i="25"/>
  <c r="E94" i="25"/>
  <c r="D94" i="25"/>
  <c r="E93" i="25"/>
  <c r="D93" i="25"/>
  <c r="E92" i="25"/>
  <c r="D92" i="25"/>
  <c r="E90" i="25"/>
  <c r="D90" i="25"/>
  <c r="E89" i="25"/>
  <c r="D89" i="25"/>
  <c r="E88" i="25"/>
  <c r="D88" i="25"/>
  <c r="E87" i="25"/>
  <c r="D87" i="25"/>
  <c r="E85" i="25"/>
  <c r="D85" i="25"/>
  <c r="E84" i="25"/>
  <c r="D84" i="25"/>
  <c r="E83" i="25"/>
  <c r="D83" i="25"/>
  <c r="E82" i="25"/>
  <c r="D82" i="25"/>
  <c r="E80" i="25"/>
  <c r="D80" i="25"/>
  <c r="E79" i="25"/>
  <c r="D79" i="25"/>
  <c r="E78" i="25"/>
  <c r="D78" i="25"/>
  <c r="E77" i="25"/>
  <c r="D77" i="25"/>
  <c r="E76" i="25"/>
  <c r="D76" i="25"/>
  <c r="E75" i="25"/>
  <c r="D75" i="25"/>
  <c r="E74" i="25"/>
  <c r="D74" i="25"/>
  <c r="E73" i="25"/>
  <c r="D73" i="25"/>
  <c r="E71" i="25"/>
  <c r="D71" i="25"/>
  <c r="E69" i="25"/>
  <c r="D69" i="25"/>
  <c r="E68" i="25"/>
  <c r="D34" i="2" s="1"/>
  <c r="G34" i="2" s="1"/>
  <c r="D68" i="25"/>
  <c r="C34" i="2" s="1"/>
  <c r="F34" i="2" s="1"/>
  <c r="E67" i="25"/>
  <c r="D67" i="25"/>
  <c r="E66" i="25"/>
  <c r="D66" i="25"/>
  <c r="E65" i="25"/>
  <c r="D65" i="25"/>
  <c r="E64" i="25"/>
  <c r="D64" i="25"/>
  <c r="E63" i="25"/>
  <c r="D63" i="25"/>
  <c r="E61" i="25"/>
  <c r="D61" i="25"/>
  <c r="E60" i="25"/>
  <c r="D60" i="25"/>
  <c r="E59" i="25"/>
  <c r="D59" i="25"/>
  <c r="E57" i="25"/>
  <c r="D57" i="25"/>
  <c r="E56" i="25"/>
  <c r="D56" i="25"/>
  <c r="E54" i="25"/>
  <c r="D54" i="25"/>
  <c r="E51" i="25"/>
  <c r="D51" i="25"/>
  <c r="E50" i="25"/>
  <c r="D50" i="25"/>
  <c r="E49" i="25"/>
  <c r="D49" i="25"/>
  <c r="E48" i="25"/>
  <c r="D48" i="25"/>
  <c r="E47" i="25"/>
  <c r="D47" i="25"/>
  <c r="E46" i="25"/>
  <c r="D46" i="25"/>
  <c r="E43" i="25"/>
  <c r="D43" i="25"/>
  <c r="E42" i="25"/>
  <c r="D42" i="25"/>
  <c r="E41" i="25"/>
  <c r="D41" i="25"/>
  <c r="E40" i="25"/>
  <c r="D40" i="25"/>
  <c r="E39" i="25"/>
  <c r="D39" i="25"/>
  <c r="E38" i="25"/>
  <c r="D38" i="25"/>
  <c r="E37" i="25"/>
  <c r="D37" i="25"/>
  <c r="E36" i="25"/>
  <c r="D36" i="25"/>
  <c r="E35" i="25"/>
  <c r="D35" i="25"/>
  <c r="E34" i="25"/>
  <c r="D34" i="25"/>
  <c r="E32" i="25"/>
  <c r="D32" i="25"/>
  <c r="E31" i="25"/>
  <c r="D31" i="25"/>
  <c r="E30" i="25"/>
  <c r="D30" i="25"/>
  <c r="E29" i="25"/>
  <c r="D29" i="25"/>
  <c r="E27" i="25"/>
  <c r="D27" i="25"/>
  <c r="E26" i="25"/>
  <c r="D34" i="77" s="1"/>
  <c r="G34" i="77" s="1"/>
  <c r="D26" i="25"/>
  <c r="C34" i="77" s="1"/>
  <c r="F34" i="77" s="1"/>
  <c r="E24" i="25"/>
  <c r="D24" i="25"/>
  <c r="E23" i="25"/>
  <c r="D23" i="25"/>
  <c r="E22" i="25"/>
  <c r="D22" i="25"/>
  <c r="E21" i="25"/>
  <c r="D21" i="25"/>
  <c r="E20" i="25"/>
  <c r="D20" i="25"/>
  <c r="E19" i="25"/>
  <c r="D19" i="25"/>
  <c r="E18" i="25"/>
  <c r="D18" i="25"/>
  <c r="E17" i="25"/>
  <c r="D17" i="25"/>
  <c r="E15" i="25"/>
  <c r="D15" i="25"/>
  <c r="E9" i="25"/>
  <c r="D9" i="25"/>
  <c r="E7" i="25"/>
  <c r="D7" i="25"/>
  <c r="E95" i="24"/>
  <c r="D95" i="24"/>
  <c r="E94" i="24"/>
  <c r="D94" i="24"/>
  <c r="E93" i="24"/>
  <c r="D93" i="24"/>
  <c r="E92" i="24"/>
  <c r="D92" i="24"/>
  <c r="E90" i="24"/>
  <c r="D90" i="24"/>
  <c r="E89" i="24"/>
  <c r="D89" i="24"/>
  <c r="E88" i="24"/>
  <c r="D88" i="24"/>
  <c r="E87" i="24"/>
  <c r="D87" i="24"/>
  <c r="E85" i="24"/>
  <c r="D85" i="24"/>
  <c r="E84" i="24"/>
  <c r="D84" i="24"/>
  <c r="E83" i="24"/>
  <c r="D83" i="24"/>
  <c r="E82" i="24"/>
  <c r="D82" i="24"/>
  <c r="E80" i="24"/>
  <c r="D80" i="24"/>
  <c r="E79" i="24"/>
  <c r="D79" i="24"/>
  <c r="E78" i="24"/>
  <c r="D78" i="24"/>
  <c r="E77" i="24"/>
  <c r="D77" i="24"/>
  <c r="E76" i="24"/>
  <c r="D76" i="24"/>
  <c r="E75" i="24"/>
  <c r="D75" i="24"/>
  <c r="E74" i="24"/>
  <c r="D74" i="24"/>
  <c r="E73" i="24"/>
  <c r="D73" i="24"/>
  <c r="E71" i="24"/>
  <c r="D71" i="24"/>
  <c r="E69" i="24"/>
  <c r="D69" i="24"/>
  <c r="E68" i="24"/>
  <c r="D68" i="24"/>
  <c r="E67" i="24"/>
  <c r="D67" i="24"/>
  <c r="E66" i="24"/>
  <c r="D66" i="24"/>
  <c r="E65" i="24"/>
  <c r="D65" i="24"/>
  <c r="E64" i="24"/>
  <c r="D64" i="24"/>
  <c r="E63" i="24"/>
  <c r="D63" i="24"/>
  <c r="E61" i="24"/>
  <c r="D61" i="24"/>
  <c r="E60" i="24"/>
  <c r="D60" i="24"/>
  <c r="E59" i="24"/>
  <c r="D59" i="24"/>
  <c r="E57" i="24"/>
  <c r="D57" i="24"/>
  <c r="E56" i="24"/>
  <c r="D56" i="24"/>
  <c r="E54" i="24"/>
  <c r="D54" i="24"/>
  <c r="E51" i="24"/>
  <c r="D51" i="24"/>
  <c r="E50" i="24"/>
  <c r="D50" i="24"/>
  <c r="E49" i="24"/>
  <c r="D49" i="24"/>
  <c r="E48" i="24"/>
  <c r="D48" i="24"/>
  <c r="E47" i="24"/>
  <c r="D47" i="24"/>
  <c r="E46" i="24"/>
  <c r="D46" i="24"/>
  <c r="E43" i="24"/>
  <c r="D43" i="24"/>
  <c r="E42" i="24"/>
  <c r="D42" i="24"/>
  <c r="E41" i="24"/>
  <c r="D41" i="24"/>
  <c r="E40" i="24"/>
  <c r="D40" i="24"/>
  <c r="E39" i="24"/>
  <c r="D39" i="24"/>
  <c r="E38" i="24"/>
  <c r="D38" i="24"/>
  <c r="E37" i="24"/>
  <c r="D37" i="24"/>
  <c r="E36" i="24"/>
  <c r="D36" i="24"/>
  <c r="E35" i="24"/>
  <c r="D35" i="24"/>
  <c r="E34" i="24"/>
  <c r="D34" i="24"/>
  <c r="E32" i="24"/>
  <c r="D32" i="24"/>
  <c r="E31" i="24"/>
  <c r="D31" i="24"/>
  <c r="E30" i="24"/>
  <c r="D30" i="24"/>
  <c r="E29" i="24"/>
  <c r="D29" i="24"/>
  <c r="E27" i="24"/>
  <c r="D27" i="24"/>
  <c r="E26" i="24"/>
  <c r="D33" i="77" s="1"/>
  <c r="G33" i="77" s="1"/>
  <c r="D26" i="24"/>
  <c r="C33" i="77" s="1"/>
  <c r="F33" i="77" s="1"/>
  <c r="E24" i="24"/>
  <c r="D24" i="24"/>
  <c r="E23" i="24"/>
  <c r="D23" i="24"/>
  <c r="E22" i="24"/>
  <c r="D22" i="24"/>
  <c r="E21" i="24"/>
  <c r="D21" i="24"/>
  <c r="E20" i="24"/>
  <c r="D20" i="24"/>
  <c r="E19" i="24"/>
  <c r="D19" i="24"/>
  <c r="E18" i="24"/>
  <c r="D18" i="24"/>
  <c r="E17" i="24"/>
  <c r="D17" i="24"/>
  <c r="E15" i="24"/>
  <c r="D15" i="24"/>
  <c r="E9" i="24"/>
  <c r="D9" i="24"/>
  <c r="E7" i="24"/>
  <c r="D7" i="24"/>
  <c r="E95" i="23"/>
  <c r="D95" i="23"/>
  <c r="E94" i="23"/>
  <c r="D94" i="23"/>
  <c r="E93" i="23"/>
  <c r="D93" i="23"/>
  <c r="E92" i="23"/>
  <c r="D92" i="23"/>
  <c r="E90" i="23"/>
  <c r="D90" i="23"/>
  <c r="E89" i="23"/>
  <c r="D89" i="23"/>
  <c r="E88" i="23"/>
  <c r="D88" i="23"/>
  <c r="E87" i="23"/>
  <c r="D87" i="23"/>
  <c r="E85" i="23"/>
  <c r="D85" i="23"/>
  <c r="E84" i="23"/>
  <c r="D84" i="23"/>
  <c r="E83" i="23"/>
  <c r="D83" i="23"/>
  <c r="E82" i="23"/>
  <c r="D82" i="23"/>
  <c r="E80" i="23"/>
  <c r="D80" i="23"/>
  <c r="E79" i="23"/>
  <c r="D79" i="23"/>
  <c r="E78" i="23"/>
  <c r="D78" i="23"/>
  <c r="E77" i="23"/>
  <c r="D77" i="23"/>
  <c r="E76" i="23"/>
  <c r="D76" i="23"/>
  <c r="E75" i="23"/>
  <c r="D75" i="23"/>
  <c r="E74" i="23"/>
  <c r="D74" i="23"/>
  <c r="E73" i="23"/>
  <c r="D73" i="23"/>
  <c r="E71" i="23"/>
  <c r="D71" i="23"/>
  <c r="E69" i="23"/>
  <c r="D69" i="23"/>
  <c r="E68" i="23"/>
  <c r="D68" i="23"/>
  <c r="E67" i="23"/>
  <c r="D67" i="23"/>
  <c r="E66" i="23"/>
  <c r="D66" i="23"/>
  <c r="E65" i="23"/>
  <c r="D65" i="23"/>
  <c r="E64" i="23"/>
  <c r="D64" i="23"/>
  <c r="E63" i="23"/>
  <c r="D63" i="23"/>
  <c r="E61" i="23"/>
  <c r="D61" i="23"/>
  <c r="E60" i="23"/>
  <c r="D60" i="23"/>
  <c r="E59" i="23"/>
  <c r="D59" i="23"/>
  <c r="E57" i="23"/>
  <c r="D57" i="23"/>
  <c r="E56" i="23"/>
  <c r="D56" i="23"/>
  <c r="E54" i="23"/>
  <c r="D54" i="23"/>
  <c r="E51" i="23"/>
  <c r="D51" i="23"/>
  <c r="E50" i="23"/>
  <c r="D50" i="23"/>
  <c r="E49" i="23"/>
  <c r="D49" i="23"/>
  <c r="E48" i="23"/>
  <c r="D48" i="23"/>
  <c r="E47" i="23"/>
  <c r="D47" i="23"/>
  <c r="E46" i="23"/>
  <c r="D46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E35" i="23"/>
  <c r="D35" i="23"/>
  <c r="E34" i="23"/>
  <c r="D34" i="23"/>
  <c r="E32" i="23"/>
  <c r="D32" i="23"/>
  <c r="E31" i="23"/>
  <c r="D31" i="23"/>
  <c r="E30" i="23"/>
  <c r="D30" i="23"/>
  <c r="E29" i="23"/>
  <c r="D29" i="23"/>
  <c r="E27" i="23"/>
  <c r="D27" i="23"/>
  <c r="E26" i="23"/>
  <c r="D32" i="77" s="1"/>
  <c r="G32" i="77" s="1"/>
  <c r="D26" i="23"/>
  <c r="C32" i="77" s="1"/>
  <c r="F32" i="77" s="1"/>
  <c r="E24" i="23"/>
  <c r="D24" i="23"/>
  <c r="E23" i="23"/>
  <c r="D23" i="23"/>
  <c r="E22" i="23"/>
  <c r="D22" i="23"/>
  <c r="E21" i="23"/>
  <c r="D21" i="23"/>
  <c r="E20" i="23"/>
  <c r="D20" i="23"/>
  <c r="E19" i="23"/>
  <c r="D19" i="23"/>
  <c r="E18" i="23"/>
  <c r="D18" i="23"/>
  <c r="E17" i="23"/>
  <c r="D17" i="23"/>
  <c r="E15" i="23"/>
  <c r="D15" i="23"/>
  <c r="E9" i="23"/>
  <c r="D9" i="23"/>
  <c r="E7" i="23"/>
  <c r="D7" i="23"/>
  <c r="E95" i="22"/>
  <c r="D95" i="22"/>
  <c r="E94" i="22"/>
  <c r="D94" i="22"/>
  <c r="E93" i="22"/>
  <c r="D93" i="22"/>
  <c r="E92" i="22"/>
  <c r="D92" i="22"/>
  <c r="E90" i="22"/>
  <c r="D90" i="22"/>
  <c r="E89" i="22"/>
  <c r="D89" i="22"/>
  <c r="E88" i="22"/>
  <c r="D88" i="22"/>
  <c r="E87" i="22"/>
  <c r="D87" i="22"/>
  <c r="E85" i="22"/>
  <c r="D85" i="22"/>
  <c r="E84" i="22"/>
  <c r="D84" i="22"/>
  <c r="E83" i="22"/>
  <c r="D83" i="22"/>
  <c r="E82" i="22"/>
  <c r="D82" i="22"/>
  <c r="E80" i="22"/>
  <c r="D80" i="22"/>
  <c r="E79" i="22"/>
  <c r="D79" i="22"/>
  <c r="E78" i="22"/>
  <c r="D78" i="22"/>
  <c r="E77" i="22"/>
  <c r="D77" i="22"/>
  <c r="E76" i="22"/>
  <c r="D76" i="22"/>
  <c r="E75" i="22"/>
  <c r="D75" i="22"/>
  <c r="E74" i="22"/>
  <c r="D74" i="22"/>
  <c r="E73" i="22"/>
  <c r="D73" i="22"/>
  <c r="E71" i="22"/>
  <c r="D71" i="22"/>
  <c r="E69" i="22"/>
  <c r="D69" i="22"/>
  <c r="E68" i="22"/>
  <c r="D68" i="22"/>
  <c r="E67" i="22"/>
  <c r="D67" i="22"/>
  <c r="E66" i="22"/>
  <c r="D66" i="22"/>
  <c r="E65" i="22"/>
  <c r="D65" i="22"/>
  <c r="E64" i="22"/>
  <c r="D64" i="22"/>
  <c r="E63" i="22"/>
  <c r="D63" i="22"/>
  <c r="E61" i="22"/>
  <c r="D61" i="22"/>
  <c r="E60" i="22"/>
  <c r="D60" i="22"/>
  <c r="E59" i="22"/>
  <c r="D59" i="22"/>
  <c r="E57" i="22"/>
  <c r="D57" i="22"/>
  <c r="E56" i="22"/>
  <c r="D56" i="22"/>
  <c r="E54" i="22"/>
  <c r="D54" i="22"/>
  <c r="E51" i="22"/>
  <c r="D51" i="22"/>
  <c r="E50" i="22"/>
  <c r="D50" i="22"/>
  <c r="E49" i="22"/>
  <c r="D49" i="22"/>
  <c r="E48" i="22"/>
  <c r="D48" i="22"/>
  <c r="E47" i="22"/>
  <c r="D47" i="22"/>
  <c r="E46" i="22"/>
  <c r="D46" i="22"/>
  <c r="E43" i="22"/>
  <c r="D43" i="22"/>
  <c r="E42" i="22"/>
  <c r="D42" i="22"/>
  <c r="E41" i="22"/>
  <c r="D41" i="22"/>
  <c r="E40" i="22"/>
  <c r="D40" i="22"/>
  <c r="E39" i="22"/>
  <c r="D39" i="22"/>
  <c r="E38" i="22"/>
  <c r="D38" i="22"/>
  <c r="E37" i="22"/>
  <c r="D37" i="22"/>
  <c r="E36" i="22"/>
  <c r="D36" i="22"/>
  <c r="E35" i="22"/>
  <c r="D35" i="22"/>
  <c r="E34" i="22"/>
  <c r="D34" i="22"/>
  <c r="E32" i="22"/>
  <c r="D32" i="22"/>
  <c r="E31" i="22"/>
  <c r="D31" i="22"/>
  <c r="E30" i="22"/>
  <c r="D30" i="22"/>
  <c r="E29" i="22"/>
  <c r="D29" i="22"/>
  <c r="E27" i="22"/>
  <c r="D27" i="22"/>
  <c r="E26" i="22"/>
  <c r="D31" i="77" s="1"/>
  <c r="G31" i="77" s="1"/>
  <c r="D26" i="22"/>
  <c r="C31" i="77" s="1"/>
  <c r="F31" i="77" s="1"/>
  <c r="E24" i="22"/>
  <c r="D24" i="22"/>
  <c r="E23" i="22"/>
  <c r="D23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5" i="22"/>
  <c r="D15" i="22"/>
  <c r="E9" i="22"/>
  <c r="D9" i="22"/>
  <c r="E7" i="22"/>
  <c r="D7" i="22"/>
  <c r="E95" i="21"/>
  <c r="D95" i="21"/>
  <c r="E94" i="21"/>
  <c r="D94" i="21"/>
  <c r="E93" i="21"/>
  <c r="D93" i="21"/>
  <c r="E92" i="21"/>
  <c r="D92" i="21"/>
  <c r="E90" i="21"/>
  <c r="D90" i="21"/>
  <c r="E89" i="21"/>
  <c r="D89" i="21"/>
  <c r="E88" i="21"/>
  <c r="D88" i="21"/>
  <c r="E87" i="21"/>
  <c r="D87" i="21"/>
  <c r="E85" i="21"/>
  <c r="D85" i="21"/>
  <c r="E84" i="21"/>
  <c r="D84" i="21"/>
  <c r="E83" i="21"/>
  <c r="D83" i="21"/>
  <c r="E82" i="21"/>
  <c r="D82" i="21"/>
  <c r="E80" i="21"/>
  <c r="D80" i="21"/>
  <c r="E79" i="21"/>
  <c r="D79" i="21"/>
  <c r="E78" i="21"/>
  <c r="D78" i="21"/>
  <c r="E77" i="21"/>
  <c r="D77" i="21"/>
  <c r="E76" i="21"/>
  <c r="D76" i="21"/>
  <c r="E75" i="21"/>
  <c r="D75" i="21"/>
  <c r="E74" i="21"/>
  <c r="D74" i="21"/>
  <c r="E73" i="21"/>
  <c r="D73" i="21"/>
  <c r="E71" i="21"/>
  <c r="D71" i="21"/>
  <c r="E69" i="21"/>
  <c r="D69" i="21"/>
  <c r="E68" i="21"/>
  <c r="D68" i="21"/>
  <c r="E67" i="21"/>
  <c r="D67" i="21"/>
  <c r="E66" i="21"/>
  <c r="D66" i="21"/>
  <c r="E65" i="21"/>
  <c r="D65" i="21"/>
  <c r="E64" i="21"/>
  <c r="D64" i="21"/>
  <c r="E63" i="21"/>
  <c r="D63" i="21"/>
  <c r="E61" i="21"/>
  <c r="D61" i="21"/>
  <c r="E60" i="21"/>
  <c r="D60" i="21"/>
  <c r="E59" i="21"/>
  <c r="D59" i="21"/>
  <c r="E57" i="21"/>
  <c r="D57" i="21"/>
  <c r="E56" i="21"/>
  <c r="D56" i="21"/>
  <c r="E54" i="21"/>
  <c r="D54" i="21"/>
  <c r="E51" i="21"/>
  <c r="D51" i="21"/>
  <c r="E50" i="21"/>
  <c r="D50" i="21"/>
  <c r="E49" i="21"/>
  <c r="D49" i="21"/>
  <c r="E48" i="21"/>
  <c r="D48" i="21"/>
  <c r="E47" i="21"/>
  <c r="D47" i="21"/>
  <c r="E46" i="21"/>
  <c r="D46" i="21"/>
  <c r="E43" i="21"/>
  <c r="D43" i="21"/>
  <c r="E42" i="21"/>
  <c r="D42" i="21"/>
  <c r="E41" i="21"/>
  <c r="D41" i="21"/>
  <c r="E40" i="21"/>
  <c r="D40" i="21"/>
  <c r="E39" i="21"/>
  <c r="D39" i="21"/>
  <c r="E38" i="21"/>
  <c r="D38" i="21"/>
  <c r="E37" i="21"/>
  <c r="D37" i="21"/>
  <c r="E36" i="21"/>
  <c r="D36" i="21"/>
  <c r="E35" i="21"/>
  <c r="D35" i="21"/>
  <c r="E34" i="21"/>
  <c r="D34" i="21"/>
  <c r="E32" i="21"/>
  <c r="D30" i="2" s="1"/>
  <c r="G30" i="2" s="1"/>
  <c r="D32" i="21"/>
  <c r="C30" i="2" s="1"/>
  <c r="F30" i="2" s="1"/>
  <c r="E31" i="21"/>
  <c r="D31" i="21"/>
  <c r="E30" i="21"/>
  <c r="D30" i="21"/>
  <c r="E29" i="21"/>
  <c r="D29" i="21"/>
  <c r="E27" i="21"/>
  <c r="D27" i="21"/>
  <c r="E26" i="21"/>
  <c r="D30" i="77" s="1"/>
  <c r="G30" i="77" s="1"/>
  <c r="D26" i="21"/>
  <c r="C30" i="77" s="1"/>
  <c r="F30" i="77" s="1"/>
  <c r="E24" i="21"/>
  <c r="D24" i="21"/>
  <c r="E23" i="21"/>
  <c r="D23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5" i="21"/>
  <c r="D15" i="21"/>
  <c r="E9" i="21"/>
  <c r="D9" i="21"/>
  <c r="E7" i="21"/>
  <c r="D7" i="21"/>
  <c r="E95" i="20"/>
  <c r="D95" i="20"/>
  <c r="E94" i="20"/>
  <c r="D94" i="20"/>
  <c r="E93" i="20"/>
  <c r="D93" i="20"/>
  <c r="E92" i="20"/>
  <c r="D92" i="20"/>
  <c r="E90" i="20"/>
  <c r="D90" i="20"/>
  <c r="E89" i="20"/>
  <c r="D89" i="20"/>
  <c r="E88" i="20"/>
  <c r="D88" i="20"/>
  <c r="E87" i="20"/>
  <c r="D87" i="20"/>
  <c r="E85" i="20"/>
  <c r="D85" i="20"/>
  <c r="E84" i="20"/>
  <c r="D84" i="20"/>
  <c r="E83" i="20"/>
  <c r="D83" i="20"/>
  <c r="E82" i="20"/>
  <c r="D82" i="20"/>
  <c r="E80" i="20"/>
  <c r="D80" i="20"/>
  <c r="E79" i="20"/>
  <c r="D79" i="20"/>
  <c r="E78" i="20"/>
  <c r="D78" i="20"/>
  <c r="E77" i="20"/>
  <c r="D77" i="20"/>
  <c r="E76" i="20"/>
  <c r="D76" i="20"/>
  <c r="E75" i="20"/>
  <c r="D75" i="20"/>
  <c r="E74" i="20"/>
  <c r="D74" i="20"/>
  <c r="E73" i="20"/>
  <c r="D73" i="20"/>
  <c r="E71" i="20"/>
  <c r="D71" i="20"/>
  <c r="E69" i="20"/>
  <c r="D69" i="20"/>
  <c r="E68" i="20"/>
  <c r="D68" i="20"/>
  <c r="E67" i="20"/>
  <c r="D67" i="20"/>
  <c r="E66" i="20"/>
  <c r="D66" i="20"/>
  <c r="E65" i="20"/>
  <c r="D65" i="20"/>
  <c r="E64" i="20"/>
  <c r="D64" i="20"/>
  <c r="E63" i="20"/>
  <c r="D63" i="20"/>
  <c r="E61" i="20"/>
  <c r="D61" i="20"/>
  <c r="E60" i="20"/>
  <c r="D60" i="20"/>
  <c r="E59" i="20"/>
  <c r="D59" i="20"/>
  <c r="E57" i="20"/>
  <c r="D57" i="20"/>
  <c r="E56" i="20"/>
  <c r="D56" i="20"/>
  <c r="E54" i="20"/>
  <c r="D54" i="20"/>
  <c r="E51" i="20"/>
  <c r="D51" i="20"/>
  <c r="E50" i="20"/>
  <c r="D50" i="20"/>
  <c r="E49" i="20"/>
  <c r="D49" i="20"/>
  <c r="E48" i="20"/>
  <c r="D48" i="20"/>
  <c r="E47" i="20"/>
  <c r="D47" i="20"/>
  <c r="E46" i="20"/>
  <c r="D46" i="20"/>
  <c r="E43" i="20"/>
  <c r="D43" i="20"/>
  <c r="E42" i="20"/>
  <c r="D42" i="20"/>
  <c r="E41" i="20"/>
  <c r="D41" i="20"/>
  <c r="E40" i="20"/>
  <c r="D40" i="20"/>
  <c r="E39" i="20"/>
  <c r="D39" i="20"/>
  <c r="E38" i="20"/>
  <c r="D38" i="20"/>
  <c r="E37" i="20"/>
  <c r="D37" i="20"/>
  <c r="E36" i="20"/>
  <c r="D36" i="20"/>
  <c r="E35" i="20"/>
  <c r="D35" i="20"/>
  <c r="E34" i="20"/>
  <c r="D34" i="20"/>
  <c r="E32" i="20"/>
  <c r="D32" i="20"/>
  <c r="E31" i="20"/>
  <c r="D31" i="20"/>
  <c r="E30" i="20"/>
  <c r="D30" i="20"/>
  <c r="E29" i="20"/>
  <c r="D29" i="20"/>
  <c r="E27" i="20"/>
  <c r="D27" i="20"/>
  <c r="E26" i="20"/>
  <c r="D29" i="77" s="1"/>
  <c r="G29" i="77" s="1"/>
  <c r="D26" i="20"/>
  <c r="C29" i="77" s="1"/>
  <c r="F29" i="77" s="1"/>
  <c r="E24" i="20"/>
  <c r="D24" i="20"/>
  <c r="E23" i="20"/>
  <c r="D23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5" i="20"/>
  <c r="D15" i="20"/>
  <c r="E9" i="20"/>
  <c r="D9" i="20"/>
  <c r="E7" i="20"/>
  <c r="D7" i="20"/>
  <c r="E95" i="19"/>
  <c r="D95" i="19"/>
  <c r="E94" i="19"/>
  <c r="D94" i="19"/>
  <c r="E93" i="19"/>
  <c r="D93" i="19"/>
  <c r="E92" i="19"/>
  <c r="D92" i="19"/>
  <c r="E90" i="19"/>
  <c r="D90" i="19"/>
  <c r="E89" i="19"/>
  <c r="D89" i="19"/>
  <c r="E88" i="19"/>
  <c r="D88" i="19"/>
  <c r="E87" i="19"/>
  <c r="D87" i="19"/>
  <c r="E85" i="19"/>
  <c r="D85" i="19"/>
  <c r="E84" i="19"/>
  <c r="D84" i="19"/>
  <c r="E83" i="19"/>
  <c r="D83" i="19"/>
  <c r="E82" i="19"/>
  <c r="D82" i="19"/>
  <c r="E80" i="19"/>
  <c r="D80" i="19"/>
  <c r="E79" i="19"/>
  <c r="D79" i="19"/>
  <c r="E78" i="19"/>
  <c r="D78" i="19"/>
  <c r="E77" i="19"/>
  <c r="D77" i="19"/>
  <c r="E76" i="19"/>
  <c r="D76" i="19"/>
  <c r="E75" i="19"/>
  <c r="D75" i="19"/>
  <c r="E74" i="19"/>
  <c r="D74" i="19"/>
  <c r="E73" i="19"/>
  <c r="D73" i="19"/>
  <c r="E71" i="19"/>
  <c r="D71" i="19"/>
  <c r="E69" i="19"/>
  <c r="D69" i="19"/>
  <c r="E68" i="19"/>
  <c r="D28" i="2" s="1"/>
  <c r="G28" i="2" s="1"/>
  <c r="D68" i="19"/>
  <c r="C28" i="2" s="1"/>
  <c r="F28" i="2" s="1"/>
  <c r="E67" i="19"/>
  <c r="D67" i="19"/>
  <c r="E66" i="19"/>
  <c r="D66" i="19"/>
  <c r="E65" i="19"/>
  <c r="D65" i="19"/>
  <c r="E64" i="19"/>
  <c r="D64" i="19"/>
  <c r="E63" i="19"/>
  <c r="D63" i="19"/>
  <c r="E61" i="19"/>
  <c r="D61" i="19"/>
  <c r="E60" i="19"/>
  <c r="D60" i="19"/>
  <c r="E59" i="19"/>
  <c r="D59" i="19"/>
  <c r="E57" i="19"/>
  <c r="D57" i="19"/>
  <c r="E56" i="19"/>
  <c r="D56" i="19"/>
  <c r="E54" i="19"/>
  <c r="D54" i="19"/>
  <c r="E51" i="19"/>
  <c r="D51" i="19"/>
  <c r="E50" i="19"/>
  <c r="D50" i="19"/>
  <c r="E49" i="19"/>
  <c r="D49" i="19"/>
  <c r="E48" i="19"/>
  <c r="D48" i="19"/>
  <c r="E47" i="19"/>
  <c r="D47" i="19"/>
  <c r="E46" i="19"/>
  <c r="D46" i="19"/>
  <c r="E43" i="19"/>
  <c r="D43" i="19"/>
  <c r="E42" i="19"/>
  <c r="D42" i="19"/>
  <c r="E41" i="19"/>
  <c r="D41" i="19"/>
  <c r="E40" i="19"/>
  <c r="D40" i="19"/>
  <c r="E39" i="19"/>
  <c r="D39" i="19"/>
  <c r="E38" i="19"/>
  <c r="D38" i="19"/>
  <c r="E37" i="19"/>
  <c r="D37" i="19"/>
  <c r="E36" i="19"/>
  <c r="D36" i="19"/>
  <c r="E35" i="19"/>
  <c r="D35" i="19"/>
  <c r="E34" i="19"/>
  <c r="D34" i="19"/>
  <c r="E32" i="19"/>
  <c r="D32" i="19"/>
  <c r="E31" i="19"/>
  <c r="D31" i="19"/>
  <c r="E30" i="19"/>
  <c r="D30" i="19"/>
  <c r="E29" i="19"/>
  <c r="D29" i="19"/>
  <c r="E27" i="19"/>
  <c r="D27" i="19"/>
  <c r="E26" i="19"/>
  <c r="D28" i="77" s="1"/>
  <c r="G28" i="77" s="1"/>
  <c r="D26" i="19"/>
  <c r="C28" i="77" s="1"/>
  <c r="F28" i="77" s="1"/>
  <c r="E24" i="19"/>
  <c r="D24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5" i="19"/>
  <c r="D15" i="19"/>
  <c r="E9" i="19"/>
  <c r="D9" i="19"/>
  <c r="E7" i="19"/>
  <c r="D7" i="19"/>
  <c r="E95" i="18"/>
  <c r="D95" i="18"/>
  <c r="E94" i="18"/>
  <c r="D94" i="18"/>
  <c r="E93" i="18"/>
  <c r="D93" i="18"/>
  <c r="E92" i="18"/>
  <c r="D92" i="18"/>
  <c r="E90" i="18"/>
  <c r="D90" i="18"/>
  <c r="E89" i="18"/>
  <c r="D89" i="18"/>
  <c r="E88" i="18"/>
  <c r="D88" i="18"/>
  <c r="E87" i="18"/>
  <c r="D87" i="18"/>
  <c r="E85" i="18"/>
  <c r="D85" i="18"/>
  <c r="E84" i="18"/>
  <c r="D84" i="18"/>
  <c r="E83" i="18"/>
  <c r="D83" i="18"/>
  <c r="E82" i="18"/>
  <c r="D82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1" i="18"/>
  <c r="D71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1" i="18"/>
  <c r="D61" i="18"/>
  <c r="E60" i="18"/>
  <c r="D60" i="18"/>
  <c r="E59" i="18"/>
  <c r="D59" i="18"/>
  <c r="E57" i="18"/>
  <c r="D57" i="18"/>
  <c r="E56" i="18"/>
  <c r="D56" i="18"/>
  <c r="E54" i="18"/>
  <c r="D54" i="18"/>
  <c r="E51" i="18"/>
  <c r="D51" i="18"/>
  <c r="E50" i="18"/>
  <c r="D50" i="18"/>
  <c r="E49" i="18"/>
  <c r="D49" i="18"/>
  <c r="E48" i="18"/>
  <c r="D48" i="18"/>
  <c r="E47" i="18"/>
  <c r="D47" i="18"/>
  <c r="E46" i="18"/>
  <c r="D46" i="18"/>
  <c r="E43" i="18"/>
  <c r="D43" i="18"/>
  <c r="E42" i="18"/>
  <c r="D42" i="18"/>
  <c r="E41" i="18"/>
  <c r="D41" i="18"/>
  <c r="E40" i="18"/>
  <c r="D40" i="18"/>
  <c r="E39" i="18"/>
  <c r="D39" i="18"/>
  <c r="E38" i="18"/>
  <c r="D38" i="18"/>
  <c r="E37" i="18"/>
  <c r="D37" i="18"/>
  <c r="E36" i="18"/>
  <c r="D36" i="18"/>
  <c r="E35" i="18"/>
  <c r="D35" i="18"/>
  <c r="E34" i="18"/>
  <c r="D34" i="18"/>
  <c r="E32" i="18"/>
  <c r="D32" i="18"/>
  <c r="E31" i="18"/>
  <c r="D31" i="18"/>
  <c r="E30" i="18"/>
  <c r="D30" i="18"/>
  <c r="E29" i="18"/>
  <c r="D29" i="18"/>
  <c r="E27" i="18"/>
  <c r="D27" i="18"/>
  <c r="E26" i="18"/>
  <c r="D27" i="77" s="1"/>
  <c r="G27" i="77" s="1"/>
  <c r="D26" i="18"/>
  <c r="C27" i="77" s="1"/>
  <c r="F27" i="77" s="1"/>
  <c r="E24" i="18"/>
  <c r="D24" i="18"/>
  <c r="E23" i="18"/>
  <c r="D23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5" i="18"/>
  <c r="D15" i="18"/>
  <c r="E9" i="18"/>
  <c r="D9" i="18"/>
  <c r="E7" i="18"/>
  <c r="D7" i="18"/>
  <c r="E95" i="17"/>
  <c r="D95" i="17"/>
  <c r="E94" i="17"/>
  <c r="D94" i="17"/>
  <c r="E93" i="17"/>
  <c r="D93" i="17"/>
  <c r="E92" i="17"/>
  <c r="D92" i="17"/>
  <c r="E90" i="17"/>
  <c r="D90" i="17"/>
  <c r="E89" i="17"/>
  <c r="D89" i="17"/>
  <c r="E88" i="17"/>
  <c r="D88" i="17"/>
  <c r="E87" i="17"/>
  <c r="D87" i="17"/>
  <c r="E85" i="17"/>
  <c r="D85" i="17"/>
  <c r="E84" i="17"/>
  <c r="D84" i="17"/>
  <c r="E83" i="17"/>
  <c r="D83" i="17"/>
  <c r="E82" i="17"/>
  <c r="D82" i="17"/>
  <c r="E80" i="17"/>
  <c r="D80" i="17"/>
  <c r="E79" i="17"/>
  <c r="D79" i="17"/>
  <c r="E78" i="17"/>
  <c r="D78" i="17"/>
  <c r="E77" i="17"/>
  <c r="D77" i="17"/>
  <c r="E76" i="17"/>
  <c r="D76" i="17"/>
  <c r="E75" i="17"/>
  <c r="D75" i="17"/>
  <c r="E74" i="17"/>
  <c r="D74" i="17"/>
  <c r="E73" i="17"/>
  <c r="D73" i="17"/>
  <c r="E71" i="17"/>
  <c r="D71" i="17"/>
  <c r="E69" i="17"/>
  <c r="D69" i="17"/>
  <c r="E68" i="17"/>
  <c r="D26" i="2" s="1"/>
  <c r="G26" i="2" s="1"/>
  <c r="D68" i="17"/>
  <c r="C26" i="2" s="1"/>
  <c r="F26" i="2" s="1"/>
  <c r="E67" i="17"/>
  <c r="D67" i="17"/>
  <c r="E66" i="17"/>
  <c r="D66" i="17"/>
  <c r="E65" i="17"/>
  <c r="D65" i="17"/>
  <c r="E64" i="17"/>
  <c r="D64" i="17"/>
  <c r="E63" i="17"/>
  <c r="D63" i="17"/>
  <c r="E61" i="17"/>
  <c r="D61" i="17"/>
  <c r="E60" i="17"/>
  <c r="D60" i="17"/>
  <c r="E59" i="17"/>
  <c r="D59" i="17"/>
  <c r="E57" i="17"/>
  <c r="D57" i="17"/>
  <c r="E56" i="17"/>
  <c r="D56" i="17"/>
  <c r="E54" i="17"/>
  <c r="D54" i="17"/>
  <c r="E51" i="17"/>
  <c r="D51" i="17"/>
  <c r="E50" i="17"/>
  <c r="D50" i="17"/>
  <c r="E49" i="17"/>
  <c r="D49" i="17"/>
  <c r="E48" i="17"/>
  <c r="D48" i="17"/>
  <c r="E47" i="17"/>
  <c r="D47" i="17"/>
  <c r="E46" i="17"/>
  <c r="D46" i="17"/>
  <c r="E43" i="17"/>
  <c r="D43" i="17"/>
  <c r="E42" i="17"/>
  <c r="D42" i="17"/>
  <c r="E41" i="17"/>
  <c r="D41" i="17"/>
  <c r="E40" i="17"/>
  <c r="D40" i="17"/>
  <c r="E39" i="17"/>
  <c r="D39" i="17"/>
  <c r="E38" i="17"/>
  <c r="D38" i="17"/>
  <c r="E37" i="17"/>
  <c r="D37" i="17"/>
  <c r="E36" i="17"/>
  <c r="D36" i="17"/>
  <c r="E35" i="17"/>
  <c r="D35" i="17"/>
  <c r="E34" i="17"/>
  <c r="D34" i="17"/>
  <c r="E32" i="17"/>
  <c r="D32" i="17"/>
  <c r="E31" i="17"/>
  <c r="D31" i="17"/>
  <c r="E30" i="17"/>
  <c r="D30" i="17"/>
  <c r="E29" i="17"/>
  <c r="D29" i="17"/>
  <c r="E27" i="17"/>
  <c r="D27" i="17"/>
  <c r="E26" i="17"/>
  <c r="D26" i="77" s="1"/>
  <c r="G26" i="77" s="1"/>
  <c r="D26" i="17"/>
  <c r="C26" i="77" s="1"/>
  <c r="F26" i="77" s="1"/>
  <c r="E24" i="17"/>
  <c r="D24" i="17"/>
  <c r="E23" i="17"/>
  <c r="D23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5" i="17"/>
  <c r="D15" i="17"/>
  <c r="E9" i="17"/>
  <c r="D9" i="17"/>
  <c r="E7" i="17"/>
  <c r="D7" i="17"/>
  <c r="E95" i="16"/>
  <c r="D95" i="16"/>
  <c r="E94" i="16"/>
  <c r="D94" i="16"/>
  <c r="E93" i="16"/>
  <c r="D93" i="16"/>
  <c r="E92" i="16"/>
  <c r="D92" i="16"/>
  <c r="E90" i="16"/>
  <c r="D90" i="16"/>
  <c r="E89" i="16"/>
  <c r="D89" i="16"/>
  <c r="E88" i="16"/>
  <c r="D88" i="16"/>
  <c r="E87" i="16"/>
  <c r="D87" i="16"/>
  <c r="E85" i="16"/>
  <c r="D85" i="16"/>
  <c r="E84" i="16"/>
  <c r="D84" i="16"/>
  <c r="E83" i="16"/>
  <c r="D83" i="16"/>
  <c r="E82" i="16"/>
  <c r="D82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1" i="16"/>
  <c r="D71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1" i="16"/>
  <c r="D61" i="16"/>
  <c r="E60" i="16"/>
  <c r="D60" i="16"/>
  <c r="E59" i="16"/>
  <c r="D59" i="16"/>
  <c r="E57" i="16"/>
  <c r="D57" i="16"/>
  <c r="E56" i="16"/>
  <c r="D56" i="16"/>
  <c r="E54" i="16"/>
  <c r="D54" i="16"/>
  <c r="E51" i="16"/>
  <c r="D51" i="16"/>
  <c r="E50" i="16"/>
  <c r="D50" i="16"/>
  <c r="E49" i="16"/>
  <c r="D49" i="16"/>
  <c r="E48" i="16"/>
  <c r="D48" i="16"/>
  <c r="E47" i="16"/>
  <c r="D47" i="16"/>
  <c r="E46" i="16"/>
  <c r="D46" i="16"/>
  <c r="E43" i="16"/>
  <c r="D43" i="16"/>
  <c r="E42" i="16"/>
  <c r="D42" i="16"/>
  <c r="E41" i="16"/>
  <c r="D41" i="16"/>
  <c r="E40" i="16"/>
  <c r="D40" i="16"/>
  <c r="E39" i="16"/>
  <c r="D39" i="16"/>
  <c r="E38" i="16"/>
  <c r="D38" i="16"/>
  <c r="E37" i="16"/>
  <c r="D37" i="16"/>
  <c r="E36" i="16"/>
  <c r="D36" i="16"/>
  <c r="E35" i="16"/>
  <c r="D35" i="16"/>
  <c r="E34" i="16"/>
  <c r="D34" i="16"/>
  <c r="E32" i="16"/>
  <c r="D32" i="16"/>
  <c r="E31" i="16"/>
  <c r="D31" i="16"/>
  <c r="E30" i="16"/>
  <c r="D30" i="16"/>
  <c r="E29" i="16"/>
  <c r="D29" i="16"/>
  <c r="E27" i="16"/>
  <c r="D27" i="16"/>
  <c r="E26" i="16"/>
  <c r="D25" i="77" s="1"/>
  <c r="G25" i="77" s="1"/>
  <c r="D26" i="16"/>
  <c r="C25" i="77" s="1"/>
  <c r="F25" i="77" s="1"/>
  <c r="E24" i="16"/>
  <c r="D24" i="16"/>
  <c r="E23" i="16"/>
  <c r="D23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5" i="16"/>
  <c r="D15" i="16"/>
  <c r="E9" i="16"/>
  <c r="D9" i="16"/>
  <c r="E7" i="16"/>
  <c r="D7" i="16"/>
  <c r="E95" i="15"/>
  <c r="D95" i="15"/>
  <c r="E94" i="15"/>
  <c r="D94" i="15"/>
  <c r="E93" i="15"/>
  <c r="D93" i="15"/>
  <c r="E92" i="15"/>
  <c r="D92" i="15"/>
  <c r="E90" i="15"/>
  <c r="D90" i="15"/>
  <c r="E89" i="15"/>
  <c r="D89" i="15"/>
  <c r="E88" i="15"/>
  <c r="D88" i="15"/>
  <c r="E87" i="15"/>
  <c r="D87" i="15"/>
  <c r="E85" i="15"/>
  <c r="D85" i="15"/>
  <c r="E84" i="15"/>
  <c r="D84" i="15"/>
  <c r="E83" i="15"/>
  <c r="D83" i="15"/>
  <c r="E82" i="15"/>
  <c r="D82" i="15"/>
  <c r="E80" i="15"/>
  <c r="D80" i="15"/>
  <c r="E79" i="15"/>
  <c r="D79" i="15"/>
  <c r="E78" i="15"/>
  <c r="D24" i="2" s="1"/>
  <c r="G24" i="2" s="1"/>
  <c r="D78" i="15"/>
  <c r="C24" i="2" s="1"/>
  <c r="F24" i="2" s="1"/>
  <c r="E77" i="15"/>
  <c r="D77" i="15"/>
  <c r="E76" i="15"/>
  <c r="D76" i="15"/>
  <c r="E75" i="15"/>
  <c r="D75" i="15"/>
  <c r="E74" i="15"/>
  <c r="D74" i="15"/>
  <c r="E73" i="15"/>
  <c r="D73" i="15"/>
  <c r="E71" i="15"/>
  <c r="D71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1" i="15"/>
  <c r="D61" i="15"/>
  <c r="E60" i="15"/>
  <c r="D60" i="15"/>
  <c r="E59" i="15"/>
  <c r="D59" i="15"/>
  <c r="E57" i="15"/>
  <c r="D57" i="15"/>
  <c r="E56" i="15"/>
  <c r="D56" i="15"/>
  <c r="E54" i="15"/>
  <c r="D54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3" i="15"/>
  <c r="D43" i="15"/>
  <c r="E42" i="15"/>
  <c r="D42" i="15"/>
  <c r="E41" i="15"/>
  <c r="D41" i="15"/>
  <c r="E40" i="15"/>
  <c r="D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2" i="15"/>
  <c r="D32" i="15"/>
  <c r="E31" i="15"/>
  <c r="D31" i="15"/>
  <c r="E30" i="15"/>
  <c r="D30" i="15"/>
  <c r="E29" i="15"/>
  <c r="D29" i="15"/>
  <c r="E27" i="15"/>
  <c r="D27" i="15"/>
  <c r="E26" i="15"/>
  <c r="D24" i="77" s="1"/>
  <c r="G24" i="77" s="1"/>
  <c r="D26" i="15"/>
  <c r="C24" i="77" s="1"/>
  <c r="F24" i="77" s="1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5" i="15"/>
  <c r="D15" i="15"/>
  <c r="E9" i="15"/>
  <c r="D9" i="15"/>
  <c r="E7" i="15"/>
  <c r="D7" i="15"/>
  <c r="E95" i="14"/>
  <c r="D95" i="14"/>
  <c r="E94" i="14"/>
  <c r="D94" i="14"/>
  <c r="E93" i="14"/>
  <c r="D93" i="14"/>
  <c r="E92" i="14"/>
  <c r="D92" i="14"/>
  <c r="E90" i="14"/>
  <c r="D90" i="14"/>
  <c r="E89" i="14"/>
  <c r="D89" i="14"/>
  <c r="E88" i="14"/>
  <c r="D88" i="14"/>
  <c r="E87" i="14"/>
  <c r="D87" i="14"/>
  <c r="E85" i="14"/>
  <c r="D85" i="14"/>
  <c r="E84" i="14"/>
  <c r="D84" i="14"/>
  <c r="E83" i="14"/>
  <c r="D83" i="14"/>
  <c r="E82" i="14"/>
  <c r="D82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1" i="14"/>
  <c r="D71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1" i="14"/>
  <c r="D61" i="14"/>
  <c r="E60" i="14"/>
  <c r="D60" i="14"/>
  <c r="E59" i="14"/>
  <c r="D59" i="14"/>
  <c r="E57" i="14"/>
  <c r="D57" i="14"/>
  <c r="E56" i="14"/>
  <c r="D56" i="14"/>
  <c r="E54" i="14"/>
  <c r="D54" i="14"/>
  <c r="E51" i="14"/>
  <c r="D51" i="14"/>
  <c r="E50" i="14"/>
  <c r="D50" i="14"/>
  <c r="E49" i="14"/>
  <c r="D49" i="14"/>
  <c r="E48" i="14"/>
  <c r="D48" i="14"/>
  <c r="E47" i="14"/>
  <c r="D47" i="14"/>
  <c r="E46" i="14"/>
  <c r="D46" i="14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2" i="14"/>
  <c r="D32" i="14"/>
  <c r="E31" i="14"/>
  <c r="D31" i="14"/>
  <c r="E30" i="14"/>
  <c r="D30" i="14"/>
  <c r="E29" i="14"/>
  <c r="D29" i="14"/>
  <c r="E27" i="14"/>
  <c r="D27" i="14"/>
  <c r="E26" i="14"/>
  <c r="D23" i="77" s="1"/>
  <c r="G23" i="77" s="1"/>
  <c r="D26" i="14"/>
  <c r="C23" i="77" s="1"/>
  <c r="F23" i="77" s="1"/>
  <c r="E24" i="14"/>
  <c r="D24" i="14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5" i="14"/>
  <c r="D15" i="14"/>
  <c r="E9" i="14"/>
  <c r="D9" i="14"/>
  <c r="E7" i="14"/>
  <c r="D7" i="14"/>
  <c r="E95" i="13"/>
  <c r="D95" i="13"/>
  <c r="E94" i="13"/>
  <c r="D94" i="13"/>
  <c r="E93" i="13"/>
  <c r="D93" i="13"/>
  <c r="E92" i="13"/>
  <c r="D92" i="13"/>
  <c r="E90" i="13"/>
  <c r="D90" i="13"/>
  <c r="E89" i="13"/>
  <c r="D89" i="13"/>
  <c r="E88" i="13"/>
  <c r="D88" i="13"/>
  <c r="E87" i="13"/>
  <c r="D87" i="13"/>
  <c r="E85" i="13"/>
  <c r="D85" i="13"/>
  <c r="E84" i="13"/>
  <c r="D84" i="13"/>
  <c r="E83" i="13"/>
  <c r="D83" i="13"/>
  <c r="E82" i="13"/>
  <c r="D82" i="13"/>
  <c r="E80" i="13"/>
  <c r="D80" i="13"/>
  <c r="E79" i="13"/>
  <c r="D79" i="13"/>
  <c r="E78" i="13"/>
  <c r="D78" i="13"/>
  <c r="E77" i="13"/>
  <c r="D77" i="13"/>
  <c r="E76" i="13"/>
  <c r="D76" i="13"/>
  <c r="E75" i="13"/>
  <c r="D75" i="13"/>
  <c r="E74" i="13"/>
  <c r="D74" i="13"/>
  <c r="E73" i="13"/>
  <c r="D73" i="13"/>
  <c r="E71" i="13"/>
  <c r="D71" i="13"/>
  <c r="E69" i="13"/>
  <c r="D69" i="13"/>
  <c r="E68" i="13"/>
  <c r="D68" i="13"/>
  <c r="E67" i="13"/>
  <c r="D67" i="13"/>
  <c r="E66" i="13"/>
  <c r="D66" i="13"/>
  <c r="E65" i="13"/>
  <c r="D65" i="13"/>
  <c r="E64" i="13"/>
  <c r="D64" i="13"/>
  <c r="E63" i="13"/>
  <c r="D63" i="13"/>
  <c r="E61" i="13"/>
  <c r="D61" i="13"/>
  <c r="E60" i="13"/>
  <c r="D60" i="13"/>
  <c r="E59" i="13"/>
  <c r="D59" i="13"/>
  <c r="E57" i="13"/>
  <c r="D57" i="13"/>
  <c r="E56" i="13"/>
  <c r="D56" i="13"/>
  <c r="E54" i="13"/>
  <c r="D54" i="13"/>
  <c r="E51" i="13"/>
  <c r="D51" i="13"/>
  <c r="E50" i="13"/>
  <c r="D50" i="13"/>
  <c r="E49" i="13"/>
  <c r="D49" i="13"/>
  <c r="E48" i="13"/>
  <c r="D48" i="13"/>
  <c r="E47" i="13"/>
  <c r="D47" i="13"/>
  <c r="E46" i="13"/>
  <c r="D46" i="13"/>
  <c r="E43" i="13"/>
  <c r="D43" i="13"/>
  <c r="E42" i="13"/>
  <c r="D42" i="13"/>
  <c r="E41" i="13"/>
  <c r="D41" i="13"/>
  <c r="E40" i="13"/>
  <c r="D40" i="13"/>
  <c r="E39" i="13"/>
  <c r="D39" i="13"/>
  <c r="E38" i="13"/>
  <c r="D38" i="13"/>
  <c r="E37" i="13"/>
  <c r="D37" i="13"/>
  <c r="E36" i="13"/>
  <c r="D36" i="13"/>
  <c r="E35" i="13"/>
  <c r="D35" i="13"/>
  <c r="E34" i="13"/>
  <c r="D34" i="13"/>
  <c r="E32" i="13"/>
  <c r="D22" i="2" s="1"/>
  <c r="G22" i="2" s="1"/>
  <c r="D32" i="13"/>
  <c r="C22" i="2" s="1"/>
  <c r="F22" i="2" s="1"/>
  <c r="E31" i="13"/>
  <c r="D31" i="13"/>
  <c r="E30" i="13"/>
  <c r="D30" i="13"/>
  <c r="E29" i="13"/>
  <c r="D29" i="13"/>
  <c r="E27" i="13"/>
  <c r="D27" i="13"/>
  <c r="E26" i="13"/>
  <c r="D22" i="77" s="1"/>
  <c r="G22" i="77" s="1"/>
  <c r="D26" i="13"/>
  <c r="C22" i="77" s="1"/>
  <c r="F22" i="77" s="1"/>
  <c r="E24" i="13"/>
  <c r="D24" i="13"/>
  <c r="E23" i="13"/>
  <c r="D23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5" i="13"/>
  <c r="D15" i="13"/>
  <c r="E9" i="13"/>
  <c r="D9" i="13"/>
  <c r="E7" i="13"/>
  <c r="D7" i="13"/>
  <c r="E95" i="12"/>
  <c r="D95" i="12"/>
  <c r="E94" i="12"/>
  <c r="D94" i="12"/>
  <c r="E93" i="12"/>
  <c r="D93" i="12"/>
  <c r="E92" i="12"/>
  <c r="D92" i="12"/>
  <c r="E90" i="12"/>
  <c r="D90" i="12"/>
  <c r="E89" i="12"/>
  <c r="D89" i="12"/>
  <c r="E88" i="12"/>
  <c r="D88" i="12"/>
  <c r="E87" i="12"/>
  <c r="D87" i="12"/>
  <c r="E85" i="12"/>
  <c r="D85" i="12"/>
  <c r="E84" i="12"/>
  <c r="D84" i="12"/>
  <c r="E83" i="12"/>
  <c r="D83" i="12"/>
  <c r="E82" i="12"/>
  <c r="D82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1" i="12"/>
  <c r="D71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1" i="12"/>
  <c r="D61" i="12"/>
  <c r="E60" i="12"/>
  <c r="D60" i="12"/>
  <c r="E59" i="12"/>
  <c r="D59" i="12"/>
  <c r="E57" i="12"/>
  <c r="D57" i="12"/>
  <c r="E56" i="12"/>
  <c r="D56" i="12"/>
  <c r="E54" i="12"/>
  <c r="D54" i="12"/>
  <c r="E51" i="12"/>
  <c r="D51" i="12"/>
  <c r="E50" i="12"/>
  <c r="D50" i="12"/>
  <c r="E49" i="12"/>
  <c r="D49" i="12"/>
  <c r="E48" i="12"/>
  <c r="D48" i="12"/>
  <c r="E47" i="12"/>
  <c r="D47" i="12"/>
  <c r="E46" i="12"/>
  <c r="D46" i="12"/>
  <c r="E43" i="12"/>
  <c r="D43" i="12"/>
  <c r="E42" i="12"/>
  <c r="D42" i="12"/>
  <c r="E41" i="12"/>
  <c r="D41" i="12"/>
  <c r="E40" i="12"/>
  <c r="D40" i="12"/>
  <c r="E39" i="12"/>
  <c r="D39" i="12"/>
  <c r="E38" i="12"/>
  <c r="D38" i="12"/>
  <c r="E37" i="12"/>
  <c r="D37" i="12"/>
  <c r="E36" i="12"/>
  <c r="D36" i="12"/>
  <c r="E35" i="12"/>
  <c r="D35" i="12"/>
  <c r="E34" i="12"/>
  <c r="D34" i="12"/>
  <c r="E32" i="12"/>
  <c r="D32" i="12"/>
  <c r="E31" i="12"/>
  <c r="D31" i="12"/>
  <c r="E30" i="12"/>
  <c r="D30" i="12"/>
  <c r="E29" i="12"/>
  <c r="D29" i="12"/>
  <c r="E27" i="12"/>
  <c r="D27" i="12"/>
  <c r="E26" i="12"/>
  <c r="D26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5" i="12"/>
  <c r="D15" i="12"/>
  <c r="E9" i="12"/>
  <c r="D9" i="12"/>
  <c r="E7" i="12"/>
  <c r="D7" i="12"/>
  <c r="E95" i="11"/>
  <c r="D95" i="11"/>
  <c r="E94" i="11"/>
  <c r="D94" i="11"/>
  <c r="E93" i="11"/>
  <c r="D93" i="11"/>
  <c r="E92" i="11"/>
  <c r="D92" i="11"/>
  <c r="E90" i="11"/>
  <c r="D90" i="11"/>
  <c r="E89" i="11"/>
  <c r="D89" i="11"/>
  <c r="E88" i="11"/>
  <c r="D88" i="11"/>
  <c r="E87" i="11"/>
  <c r="D87" i="11"/>
  <c r="E85" i="11"/>
  <c r="D85" i="11"/>
  <c r="E84" i="11"/>
  <c r="D84" i="11"/>
  <c r="E83" i="11"/>
  <c r="D83" i="11"/>
  <c r="E82" i="11"/>
  <c r="D82" i="11"/>
  <c r="E80" i="11"/>
  <c r="D80" i="11"/>
  <c r="E79" i="11"/>
  <c r="D79" i="11"/>
  <c r="E78" i="11"/>
  <c r="D78" i="11"/>
  <c r="E77" i="11"/>
  <c r="D77" i="11"/>
  <c r="E76" i="11"/>
  <c r="D76" i="11"/>
  <c r="E75" i="11"/>
  <c r="D75" i="11"/>
  <c r="E74" i="11"/>
  <c r="D74" i="11"/>
  <c r="E73" i="11"/>
  <c r="D73" i="11"/>
  <c r="E71" i="11"/>
  <c r="D71" i="11"/>
  <c r="E69" i="11"/>
  <c r="D69" i="11"/>
  <c r="E68" i="11"/>
  <c r="D19" i="2" s="1"/>
  <c r="G19" i="2" s="1"/>
  <c r="D68" i="11"/>
  <c r="C19" i="2" s="1"/>
  <c r="F19" i="2" s="1"/>
  <c r="E67" i="11"/>
  <c r="D67" i="11"/>
  <c r="E66" i="11"/>
  <c r="D66" i="11"/>
  <c r="E65" i="11"/>
  <c r="D65" i="11"/>
  <c r="E64" i="11"/>
  <c r="D64" i="11"/>
  <c r="E63" i="11"/>
  <c r="D63" i="11"/>
  <c r="E61" i="11"/>
  <c r="D61" i="11"/>
  <c r="E60" i="11"/>
  <c r="D60" i="11"/>
  <c r="E59" i="11"/>
  <c r="D59" i="11"/>
  <c r="E57" i="11"/>
  <c r="D57" i="11"/>
  <c r="E56" i="11"/>
  <c r="D56" i="11"/>
  <c r="E54" i="11"/>
  <c r="D54" i="11"/>
  <c r="E51" i="11"/>
  <c r="D51" i="11"/>
  <c r="E50" i="11"/>
  <c r="D50" i="11"/>
  <c r="E49" i="11"/>
  <c r="D49" i="11"/>
  <c r="E48" i="11"/>
  <c r="D48" i="11"/>
  <c r="E47" i="11"/>
  <c r="D47" i="11"/>
  <c r="E46" i="11"/>
  <c r="D46" i="11"/>
  <c r="E43" i="11"/>
  <c r="D43" i="11"/>
  <c r="E42" i="11"/>
  <c r="D42" i="11"/>
  <c r="E41" i="11"/>
  <c r="D41" i="11"/>
  <c r="E40" i="11"/>
  <c r="D40" i="11"/>
  <c r="E39" i="11"/>
  <c r="D39" i="11"/>
  <c r="E38" i="11"/>
  <c r="D38" i="11"/>
  <c r="E37" i="11"/>
  <c r="D37" i="11"/>
  <c r="E36" i="11"/>
  <c r="D36" i="11"/>
  <c r="E35" i="11"/>
  <c r="D35" i="11"/>
  <c r="E34" i="11"/>
  <c r="D34" i="11"/>
  <c r="E32" i="11"/>
  <c r="D32" i="11"/>
  <c r="E31" i="11"/>
  <c r="D31" i="11"/>
  <c r="E30" i="11"/>
  <c r="D30" i="11"/>
  <c r="E29" i="11"/>
  <c r="D29" i="11"/>
  <c r="E27" i="11"/>
  <c r="D27" i="11"/>
  <c r="E26" i="11"/>
  <c r="D19" i="77" s="1"/>
  <c r="G19" i="77" s="1"/>
  <c r="D26" i="11"/>
  <c r="C19" i="77" s="1"/>
  <c r="F19" i="77" s="1"/>
  <c r="E24" i="11"/>
  <c r="D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5" i="11"/>
  <c r="D15" i="11"/>
  <c r="E9" i="11"/>
  <c r="D9" i="11"/>
  <c r="E7" i="11"/>
  <c r="D7" i="11"/>
  <c r="E95" i="10"/>
  <c r="D95" i="10"/>
  <c r="E94" i="10"/>
  <c r="D94" i="10"/>
  <c r="E93" i="10"/>
  <c r="D93" i="10"/>
  <c r="E92" i="10"/>
  <c r="D92" i="10"/>
  <c r="E90" i="10"/>
  <c r="D90" i="10"/>
  <c r="E89" i="10"/>
  <c r="D89" i="10"/>
  <c r="E88" i="10"/>
  <c r="D88" i="10"/>
  <c r="E87" i="10"/>
  <c r="D87" i="10"/>
  <c r="E85" i="10"/>
  <c r="D85" i="10"/>
  <c r="E84" i="10"/>
  <c r="D84" i="10"/>
  <c r="E83" i="10"/>
  <c r="D83" i="10"/>
  <c r="E82" i="10"/>
  <c r="D82" i="10"/>
  <c r="E80" i="10"/>
  <c r="D80" i="10"/>
  <c r="E79" i="10"/>
  <c r="D79" i="10"/>
  <c r="E78" i="10"/>
  <c r="D78" i="10"/>
  <c r="E77" i="10"/>
  <c r="D77" i="10"/>
  <c r="E76" i="10"/>
  <c r="D76" i="10"/>
  <c r="E75" i="10"/>
  <c r="D75" i="10"/>
  <c r="E74" i="10"/>
  <c r="D74" i="10"/>
  <c r="E73" i="10"/>
  <c r="D73" i="10"/>
  <c r="E71" i="10"/>
  <c r="D71" i="10"/>
  <c r="E69" i="10"/>
  <c r="D69" i="10"/>
  <c r="E68" i="10"/>
  <c r="D68" i="10"/>
  <c r="E67" i="10"/>
  <c r="D67" i="10"/>
  <c r="E66" i="10"/>
  <c r="D66" i="10"/>
  <c r="E65" i="10"/>
  <c r="D65" i="10"/>
  <c r="E64" i="10"/>
  <c r="D64" i="10"/>
  <c r="E63" i="10"/>
  <c r="D63" i="10"/>
  <c r="E61" i="10"/>
  <c r="D61" i="10"/>
  <c r="E60" i="10"/>
  <c r="D60" i="10"/>
  <c r="E59" i="10"/>
  <c r="D59" i="10"/>
  <c r="E57" i="10"/>
  <c r="D57" i="10"/>
  <c r="E56" i="10"/>
  <c r="D56" i="10"/>
  <c r="E54" i="10"/>
  <c r="D54" i="10"/>
  <c r="E51" i="10"/>
  <c r="D51" i="10"/>
  <c r="E50" i="10"/>
  <c r="D50" i="10"/>
  <c r="E49" i="10"/>
  <c r="D49" i="10"/>
  <c r="E48" i="10"/>
  <c r="D48" i="10"/>
  <c r="E47" i="10"/>
  <c r="D47" i="10"/>
  <c r="E46" i="10"/>
  <c r="D46" i="10"/>
  <c r="E43" i="10"/>
  <c r="D43" i="10"/>
  <c r="E42" i="10"/>
  <c r="D42" i="10"/>
  <c r="E41" i="10"/>
  <c r="D41" i="10"/>
  <c r="E40" i="10"/>
  <c r="D40" i="10"/>
  <c r="E39" i="10"/>
  <c r="D39" i="10"/>
  <c r="E38" i="10"/>
  <c r="D38" i="10"/>
  <c r="E37" i="10"/>
  <c r="D37" i="10"/>
  <c r="E36" i="10"/>
  <c r="D36" i="10"/>
  <c r="E35" i="10"/>
  <c r="D35" i="10"/>
  <c r="E34" i="10"/>
  <c r="D34" i="10"/>
  <c r="E32" i="10"/>
  <c r="D32" i="10"/>
  <c r="E31" i="10"/>
  <c r="D31" i="10"/>
  <c r="E30" i="10"/>
  <c r="D30" i="10"/>
  <c r="E29" i="10"/>
  <c r="D29" i="10"/>
  <c r="E27" i="10"/>
  <c r="D27" i="10"/>
  <c r="E26" i="10"/>
  <c r="D18" i="77" s="1"/>
  <c r="G18" i="77" s="1"/>
  <c r="D26" i="10"/>
  <c r="C18" i="77" s="1"/>
  <c r="F18" i="77" s="1"/>
  <c r="E24" i="10"/>
  <c r="D24" i="10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5" i="10"/>
  <c r="D15" i="10"/>
  <c r="E9" i="10"/>
  <c r="D9" i="10"/>
  <c r="E7" i="10"/>
  <c r="D7" i="10"/>
  <c r="E95" i="9"/>
  <c r="D95" i="9"/>
  <c r="E94" i="9"/>
  <c r="D94" i="9"/>
  <c r="E93" i="9"/>
  <c r="D93" i="9"/>
  <c r="E92" i="9"/>
  <c r="D92" i="9"/>
  <c r="E90" i="9"/>
  <c r="D90" i="9"/>
  <c r="E89" i="9"/>
  <c r="D89" i="9"/>
  <c r="E88" i="9"/>
  <c r="D88" i="9"/>
  <c r="E87" i="9"/>
  <c r="D87" i="9"/>
  <c r="E85" i="9"/>
  <c r="D85" i="9"/>
  <c r="E84" i="9"/>
  <c r="D84" i="9"/>
  <c r="E83" i="9"/>
  <c r="D83" i="9"/>
  <c r="E82" i="9"/>
  <c r="D82" i="9"/>
  <c r="E80" i="9"/>
  <c r="D80" i="9"/>
  <c r="E79" i="9"/>
  <c r="D79" i="9"/>
  <c r="E78" i="9"/>
  <c r="D78" i="9"/>
  <c r="E77" i="9"/>
  <c r="D77" i="9"/>
  <c r="E76" i="9"/>
  <c r="D76" i="9"/>
  <c r="E75" i="9"/>
  <c r="D75" i="9"/>
  <c r="E74" i="9"/>
  <c r="D74" i="9"/>
  <c r="E73" i="9"/>
  <c r="D73" i="9"/>
  <c r="E71" i="9"/>
  <c r="D71" i="9"/>
  <c r="E69" i="9"/>
  <c r="D69" i="9"/>
  <c r="E68" i="9"/>
  <c r="D17" i="2" s="1"/>
  <c r="G17" i="2" s="1"/>
  <c r="D68" i="9"/>
  <c r="C17" i="2" s="1"/>
  <c r="F17" i="2" s="1"/>
  <c r="E67" i="9"/>
  <c r="D67" i="9"/>
  <c r="E66" i="9"/>
  <c r="D66" i="9"/>
  <c r="E65" i="9"/>
  <c r="D65" i="9"/>
  <c r="E64" i="9"/>
  <c r="D64" i="9"/>
  <c r="E63" i="9"/>
  <c r="D63" i="9"/>
  <c r="E61" i="9"/>
  <c r="D61" i="9"/>
  <c r="E60" i="9"/>
  <c r="D60" i="9"/>
  <c r="E59" i="9"/>
  <c r="D59" i="9"/>
  <c r="E57" i="9"/>
  <c r="D57" i="9"/>
  <c r="E56" i="9"/>
  <c r="D56" i="9"/>
  <c r="E54" i="9"/>
  <c r="D54" i="9"/>
  <c r="E51" i="9"/>
  <c r="D51" i="9"/>
  <c r="E50" i="9"/>
  <c r="D50" i="9"/>
  <c r="E49" i="9"/>
  <c r="D49" i="9"/>
  <c r="E48" i="9"/>
  <c r="D48" i="9"/>
  <c r="E47" i="9"/>
  <c r="D47" i="9"/>
  <c r="E46" i="9"/>
  <c r="D46" i="9"/>
  <c r="E43" i="9"/>
  <c r="D43" i="9"/>
  <c r="E42" i="9"/>
  <c r="D42" i="9"/>
  <c r="E41" i="9"/>
  <c r="D41" i="9"/>
  <c r="E40" i="9"/>
  <c r="D40" i="9"/>
  <c r="E39" i="9"/>
  <c r="D39" i="9"/>
  <c r="E38" i="9"/>
  <c r="D38" i="9"/>
  <c r="E37" i="9"/>
  <c r="D37" i="9"/>
  <c r="E36" i="9"/>
  <c r="D36" i="9"/>
  <c r="E35" i="9"/>
  <c r="D35" i="9"/>
  <c r="E34" i="9"/>
  <c r="D34" i="9"/>
  <c r="E32" i="9"/>
  <c r="D32" i="9"/>
  <c r="E31" i="9"/>
  <c r="D31" i="9"/>
  <c r="E30" i="9"/>
  <c r="D30" i="9"/>
  <c r="E29" i="9"/>
  <c r="D29" i="9"/>
  <c r="E27" i="9"/>
  <c r="D27" i="9"/>
  <c r="E26" i="9"/>
  <c r="D17" i="77" s="1"/>
  <c r="G17" i="77" s="1"/>
  <c r="D26" i="9"/>
  <c r="C17" i="77" s="1"/>
  <c r="F17" i="77" s="1"/>
  <c r="E24" i="9"/>
  <c r="D24" i="9"/>
  <c r="E23" i="9"/>
  <c r="D23" i="9"/>
  <c r="E22" i="9"/>
  <c r="D22" i="9"/>
  <c r="E21" i="9"/>
  <c r="D21" i="9"/>
  <c r="E20" i="9"/>
  <c r="D20" i="9"/>
  <c r="E19" i="9"/>
  <c r="D19" i="9"/>
  <c r="E18" i="9"/>
  <c r="D18" i="9"/>
  <c r="E17" i="9"/>
  <c r="D17" i="9"/>
  <c r="E15" i="9"/>
  <c r="D15" i="9"/>
  <c r="E9" i="9"/>
  <c r="D9" i="9"/>
  <c r="E7" i="9"/>
  <c r="D7" i="9"/>
  <c r="E95" i="8"/>
  <c r="D95" i="8"/>
  <c r="E94" i="8"/>
  <c r="D94" i="8"/>
  <c r="E93" i="8"/>
  <c r="D93" i="8"/>
  <c r="E92" i="8"/>
  <c r="D92" i="8"/>
  <c r="E90" i="8"/>
  <c r="D90" i="8"/>
  <c r="E89" i="8"/>
  <c r="D89" i="8"/>
  <c r="E88" i="8"/>
  <c r="D88" i="8"/>
  <c r="E87" i="8"/>
  <c r="D87" i="8"/>
  <c r="E85" i="8"/>
  <c r="D85" i="8"/>
  <c r="E84" i="8"/>
  <c r="D84" i="8"/>
  <c r="E83" i="8"/>
  <c r="D83" i="8"/>
  <c r="E82" i="8"/>
  <c r="D82" i="8"/>
  <c r="E80" i="8"/>
  <c r="D80" i="8"/>
  <c r="E79" i="8"/>
  <c r="D79" i="8"/>
  <c r="E78" i="8"/>
  <c r="D78" i="8"/>
  <c r="E77" i="8"/>
  <c r="D77" i="8"/>
  <c r="E76" i="8"/>
  <c r="D76" i="8"/>
  <c r="E75" i="8"/>
  <c r="D75" i="8"/>
  <c r="E74" i="8"/>
  <c r="D74" i="8"/>
  <c r="E73" i="8"/>
  <c r="D73" i="8"/>
  <c r="E71" i="8"/>
  <c r="D71" i="8"/>
  <c r="E69" i="8"/>
  <c r="D69" i="8"/>
  <c r="E68" i="8"/>
  <c r="D68" i="8"/>
  <c r="E67" i="8"/>
  <c r="D67" i="8"/>
  <c r="E66" i="8"/>
  <c r="D66" i="8"/>
  <c r="E65" i="8"/>
  <c r="D65" i="8"/>
  <c r="E64" i="8"/>
  <c r="D64" i="8"/>
  <c r="E63" i="8"/>
  <c r="D63" i="8"/>
  <c r="E61" i="8"/>
  <c r="D61" i="8"/>
  <c r="E60" i="8"/>
  <c r="D60" i="8"/>
  <c r="E59" i="8"/>
  <c r="D59" i="8"/>
  <c r="E57" i="8"/>
  <c r="D57" i="8"/>
  <c r="E56" i="8"/>
  <c r="D56" i="8"/>
  <c r="E54" i="8"/>
  <c r="D54" i="8"/>
  <c r="E51" i="8"/>
  <c r="D51" i="8"/>
  <c r="E50" i="8"/>
  <c r="D50" i="8"/>
  <c r="E49" i="8"/>
  <c r="D49" i="8"/>
  <c r="E48" i="8"/>
  <c r="D48" i="8"/>
  <c r="E47" i="8"/>
  <c r="D47" i="8"/>
  <c r="E46" i="8"/>
  <c r="D46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2" i="8"/>
  <c r="D32" i="8"/>
  <c r="E31" i="8"/>
  <c r="D31" i="8"/>
  <c r="E30" i="8"/>
  <c r="D30" i="8"/>
  <c r="E29" i="8"/>
  <c r="D29" i="8"/>
  <c r="E27" i="8"/>
  <c r="D27" i="8"/>
  <c r="E26" i="8"/>
  <c r="D16" i="77" s="1"/>
  <c r="G16" i="77" s="1"/>
  <c r="D26" i="8"/>
  <c r="C16" i="77" s="1"/>
  <c r="F16" i="77" s="1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5" i="8"/>
  <c r="D15" i="8"/>
  <c r="E9" i="8"/>
  <c r="D9" i="8"/>
  <c r="E7" i="8"/>
  <c r="D7" i="8"/>
  <c r="E95" i="7"/>
  <c r="D95" i="7"/>
  <c r="E94" i="7"/>
  <c r="D94" i="7"/>
  <c r="E93" i="7"/>
  <c r="D93" i="7"/>
  <c r="E92" i="7"/>
  <c r="D92" i="7"/>
  <c r="E90" i="7"/>
  <c r="D90" i="7"/>
  <c r="E89" i="7"/>
  <c r="D89" i="7"/>
  <c r="E88" i="7"/>
  <c r="D88" i="7"/>
  <c r="E87" i="7"/>
  <c r="D87" i="7"/>
  <c r="E85" i="7"/>
  <c r="D85" i="7"/>
  <c r="E84" i="7"/>
  <c r="D84" i="7"/>
  <c r="E83" i="7"/>
  <c r="D83" i="7"/>
  <c r="E82" i="7"/>
  <c r="D82" i="7"/>
  <c r="E80" i="7"/>
  <c r="D80" i="7"/>
  <c r="E79" i="7"/>
  <c r="D79" i="7"/>
  <c r="E78" i="7"/>
  <c r="D78" i="7"/>
  <c r="E77" i="7"/>
  <c r="D77" i="7"/>
  <c r="E76" i="7"/>
  <c r="D76" i="7"/>
  <c r="E75" i="7"/>
  <c r="D75" i="7"/>
  <c r="E74" i="7"/>
  <c r="D74" i="7"/>
  <c r="E73" i="7"/>
  <c r="D73" i="7"/>
  <c r="E71" i="7"/>
  <c r="D71" i="7"/>
  <c r="E69" i="7"/>
  <c r="D69" i="7"/>
  <c r="E68" i="7"/>
  <c r="D15" i="2" s="1"/>
  <c r="G15" i="2" s="1"/>
  <c r="D68" i="7"/>
  <c r="C15" i="2" s="1"/>
  <c r="F15" i="2" s="1"/>
  <c r="E67" i="7"/>
  <c r="D67" i="7"/>
  <c r="E66" i="7"/>
  <c r="D66" i="7"/>
  <c r="E65" i="7"/>
  <c r="D65" i="7"/>
  <c r="E64" i="7"/>
  <c r="D64" i="7"/>
  <c r="E63" i="7"/>
  <c r="D63" i="7"/>
  <c r="E61" i="7"/>
  <c r="D61" i="7"/>
  <c r="E60" i="7"/>
  <c r="D60" i="7"/>
  <c r="E59" i="7"/>
  <c r="D59" i="7"/>
  <c r="E57" i="7"/>
  <c r="D57" i="7"/>
  <c r="E56" i="7"/>
  <c r="D56" i="7"/>
  <c r="E54" i="7"/>
  <c r="D54" i="7"/>
  <c r="E51" i="7"/>
  <c r="D51" i="7"/>
  <c r="E50" i="7"/>
  <c r="D50" i="7"/>
  <c r="E49" i="7"/>
  <c r="D49" i="7"/>
  <c r="E48" i="7"/>
  <c r="D48" i="7"/>
  <c r="E47" i="7"/>
  <c r="D47" i="7"/>
  <c r="E46" i="7"/>
  <c r="D46" i="7"/>
  <c r="E43" i="7"/>
  <c r="D43" i="7"/>
  <c r="E42" i="7"/>
  <c r="D42" i="7"/>
  <c r="E41" i="7"/>
  <c r="D41" i="7"/>
  <c r="E40" i="7"/>
  <c r="D40" i="7"/>
  <c r="E39" i="7"/>
  <c r="D39" i="7"/>
  <c r="E38" i="7"/>
  <c r="D38" i="7"/>
  <c r="E37" i="7"/>
  <c r="D37" i="7"/>
  <c r="E36" i="7"/>
  <c r="D36" i="7"/>
  <c r="E35" i="7"/>
  <c r="D35" i="7"/>
  <c r="E34" i="7"/>
  <c r="D34" i="7"/>
  <c r="E32" i="7"/>
  <c r="D32" i="7"/>
  <c r="E31" i="7"/>
  <c r="D31" i="7"/>
  <c r="E30" i="7"/>
  <c r="D30" i="7"/>
  <c r="E29" i="7"/>
  <c r="D29" i="7"/>
  <c r="E27" i="7"/>
  <c r="D27" i="7"/>
  <c r="E26" i="7"/>
  <c r="D15" i="77" s="1"/>
  <c r="G15" i="77" s="1"/>
  <c r="D26" i="7"/>
  <c r="C15" i="77" s="1"/>
  <c r="F15" i="77" s="1"/>
  <c r="E24" i="7"/>
  <c r="D24" i="7"/>
  <c r="E23" i="7"/>
  <c r="D23" i="7"/>
  <c r="E22" i="7"/>
  <c r="D22" i="7"/>
  <c r="E21" i="7"/>
  <c r="D21" i="7"/>
  <c r="E20" i="7"/>
  <c r="D20" i="7"/>
  <c r="E19" i="7"/>
  <c r="D19" i="7"/>
  <c r="E18" i="7"/>
  <c r="D18" i="7"/>
  <c r="E17" i="7"/>
  <c r="D17" i="7"/>
  <c r="E15" i="7"/>
  <c r="D15" i="7"/>
  <c r="E9" i="7"/>
  <c r="D9" i="7"/>
  <c r="E7" i="7"/>
  <c r="D7" i="7"/>
  <c r="D9" i="6"/>
  <c r="E9" i="6"/>
  <c r="D15" i="6"/>
  <c r="E15" i="6"/>
  <c r="D17" i="6"/>
  <c r="E17" i="6"/>
  <c r="D18" i="6"/>
  <c r="E18" i="6"/>
  <c r="D19" i="6"/>
  <c r="E19" i="6"/>
  <c r="D20" i="6"/>
  <c r="E20" i="6"/>
  <c r="D21" i="6"/>
  <c r="E21" i="6"/>
  <c r="D22" i="6"/>
  <c r="E22" i="6"/>
  <c r="D23" i="6"/>
  <c r="E23" i="6"/>
  <c r="D24" i="6"/>
  <c r="E24" i="6"/>
  <c r="D26" i="6"/>
  <c r="C14" i="77" s="1"/>
  <c r="F14" i="77" s="1"/>
  <c r="E26" i="6"/>
  <c r="D14" i="77" s="1"/>
  <c r="G14" i="77" s="1"/>
  <c r="D27" i="6"/>
  <c r="E27" i="6"/>
  <c r="D29" i="6"/>
  <c r="E29" i="6"/>
  <c r="D30" i="6"/>
  <c r="E30" i="6"/>
  <c r="D31" i="6"/>
  <c r="E31" i="6"/>
  <c r="D32" i="6"/>
  <c r="E32" i="6"/>
  <c r="D34" i="6"/>
  <c r="E34" i="6"/>
  <c r="D35" i="6"/>
  <c r="E35" i="6"/>
  <c r="D36" i="6"/>
  <c r="E36" i="6"/>
  <c r="D37" i="6"/>
  <c r="E37" i="6"/>
  <c r="D38" i="6"/>
  <c r="E38" i="6"/>
  <c r="D39" i="6"/>
  <c r="E39" i="6"/>
  <c r="D40" i="6"/>
  <c r="E40" i="6"/>
  <c r="D41" i="6"/>
  <c r="E41" i="6"/>
  <c r="D42" i="6"/>
  <c r="E42" i="6"/>
  <c r="D43" i="6"/>
  <c r="E43" i="6"/>
  <c r="D46" i="6"/>
  <c r="E46" i="6"/>
  <c r="D47" i="6"/>
  <c r="E47" i="6"/>
  <c r="D48" i="6"/>
  <c r="E48" i="6"/>
  <c r="D49" i="6"/>
  <c r="E49" i="6"/>
  <c r="D50" i="6"/>
  <c r="E50" i="6"/>
  <c r="D51" i="6"/>
  <c r="E51" i="6"/>
  <c r="D54" i="6"/>
  <c r="E54" i="6"/>
  <c r="D56" i="6"/>
  <c r="E56" i="6"/>
  <c r="D57" i="6"/>
  <c r="E57" i="6"/>
  <c r="D59" i="6"/>
  <c r="E59" i="6"/>
  <c r="D60" i="6"/>
  <c r="E60" i="6"/>
  <c r="D61" i="6"/>
  <c r="E61" i="6"/>
  <c r="D63" i="6"/>
  <c r="E63" i="6"/>
  <c r="D64" i="6"/>
  <c r="E64" i="6"/>
  <c r="D65" i="6"/>
  <c r="E65" i="6"/>
  <c r="D66" i="6"/>
  <c r="E66" i="6"/>
  <c r="D67" i="6"/>
  <c r="E67" i="6"/>
  <c r="D68" i="6"/>
  <c r="C14" i="2" s="1"/>
  <c r="F14" i="2" s="1"/>
  <c r="E68" i="6"/>
  <c r="D14" i="2" s="1"/>
  <c r="G14" i="2" s="1"/>
  <c r="D69" i="6"/>
  <c r="E69" i="6"/>
  <c r="D71" i="6"/>
  <c r="E71" i="6"/>
  <c r="D73" i="6"/>
  <c r="E73" i="6"/>
  <c r="D74" i="6"/>
  <c r="E74" i="6"/>
  <c r="D75" i="6"/>
  <c r="E75" i="6"/>
  <c r="D76" i="6"/>
  <c r="E76" i="6"/>
  <c r="D77" i="6"/>
  <c r="E77" i="6"/>
  <c r="D78" i="6"/>
  <c r="E78" i="6"/>
  <c r="D79" i="6"/>
  <c r="E79" i="6"/>
  <c r="D80" i="6"/>
  <c r="E80" i="6"/>
  <c r="D82" i="6"/>
  <c r="E82" i="6"/>
  <c r="D83" i="6"/>
  <c r="E83" i="6"/>
  <c r="D84" i="6"/>
  <c r="E84" i="6"/>
  <c r="D85" i="6"/>
  <c r="E85" i="6"/>
  <c r="D87" i="6"/>
  <c r="E87" i="6"/>
  <c r="D88" i="6"/>
  <c r="E88" i="6"/>
  <c r="D89" i="6"/>
  <c r="E89" i="6"/>
  <c r="D90" i="6"/>
  <c r="E90" i="6"/>
  <c r="D92" i="6"/>
  <c r="E92" i="6"/>
  <c r="D93" i="6"/>
  <c r="E93" i="6"/>
  <c r="D94" i="6"/>
  <c r="E94" i="6"/>
  <c r="D95" i="6"/>
  <c r="E95" i="6"/>
  <c r="E7" i="6"/>
  <c r="D7" i="6"/>
  <c r="D16" i="42" l="1"/>
  <c r="C18" i="42"/>
  <c r="D35" i="2"/>
  <c r="G35" i="2" s="1"/>
  <c r="G20" i="77"/>
  <c r="D20" i="77"/>
  <c r="C16" i="2"/>
  <c r="F16" i="2" s="1"/>
  <c r="C18" i="2"/>
  <c r="F18" i="2" s="1"/>
  <c r="C38" i="77"/>
  <c r="F38" i="77"/>
  <c r="C23" i="2"/>
  <c r="F23" i="2" s="1"/>
  <c r="C25" i="2"/>
  <c r="F25" i="2" s="1"/>
  <c r="C27" i="2"/>
  <c r="F27" i="2" s="1"/>
  <c r="C29" i="2"/>
  <c r="F29" i="2" s="1"/>
  <c r="C31" i="2"/>
  <c r="F31" i="2" s="1"/>
  <c r="C32" i="2"/>
  <c r="F32" i="2" s="1"/>
  <c r="C33" i="2"/>
  <c r="F33" i="2" s="1"/>
  <c r="C36" i="2"/>
  <c r="F36" i="2" s="1"/>
  <c r="C35" i="2"/>
  <c r="F35" i="2" s="1"/>
  <c r="F20" i="77"/>
  <c r="C20" i="77"/>
  <c r="D16" i="2"/>
  <c r="G16" i="2" s="1"/>
  <c r="D18" i="2"/>
  <c r="G38" i="77"/>
  <c r="D38" i="77"/>
  <c r="D23" i="2"/>
  <c r="G23" i="2" s="1"/>
  <c r="D25" i="2"/>
  <c r="G25" i="2" s="1"/>
  <c r="D27" i="2"/>
  <c r="G27" i="2" s="1"/>
  <c r="D29" i="2"/>
  <c r="G29" i="2" s="1"/>
  <c r="D31" i="2"/>
  <c r="G31" i="2" s="1"/>
  <c r="D32" i="2"/>
  <c r="G32" i="2" s="1"/>
  <c r="D33" i="2"/>
  <c r="G33" i="2" s="1"/>
  <c r="D36" i="2"/>
  <c r="G36" i="2" s="1"/>
  <c r="B25" i="42"/>
  <c r="C23" i="42"/>
  <c r="F38" i="2" l="1"/>
  <c r="C39" i="77"/>
  <c r="F39" i="77"/>
  <c r="F20" i="2"/>
  <c r="G38" i="2"/>
  <c r="B24" i="5" s="1"/>
  <c r="C24" i="5" s="1"/>
  <c r="D24" i="5" s="1"/>
  <c r="E24" i="5" s="1"/>
  <c r="F24" i="5" s="1"/>
  <c r="G24" i="5" s="1"/>
  <c r="H24" i="5" s="1"/>
  <c r="I24" i="5" s="1"/>
  <c r="J24" i="5" s="1"/>
  <c r="K24" i="5" s="1"/>
  <c r="G18" i="2"/>
  <c r="G20" i="2" s="1"/>
  <c r="B23" i="5" s="1"/>
  <c r="C23" i="5" s="1"/>
  <c r="E16" i="42"/>
  <c r="D18" i="42"/>
  <c r="C20" i="2"/>
  <c r="D20" i="2"/>
  <c r="D23" i="42"/>
  <c r="C25" i="42"/>
  <c r="C38" i="2"/>
  <c r="D39" i="77"/>
  <c r="G39" i="77"/>
  <c r="D38" i="2"/>
  <c r="B16" i="5" l="1"/>
  <c r="F39" i="2"/>
  <c r="B17" i="5"/>
  <c r="C17" i="5" s="1"/>
  <c r="D17" i="5" s="1"/>
  <c r="E17" i="5" s="1"/>
  <c r="F17" i="5" s="1"/>
  <c r="G17" i="5" s="1"/>
  <c r="H17" i="5" s="1"/>
  <c r="I17" i="5" s="1"/>
  <c r="J17" i="5" s="1"/>
  <c r="K17" i="5" s="1"/>
  <c r="E18" i="42"/>
  <c r="F16" i="42"/>
  <c r="C25" i="5"/>
  <c r="G39" i="2"/>
  <c r="D39" i="2"/>
  <c r="C16" i="5"/>
  <c r="D16" i="5" s="1"/>
  <c r="E23" i="42"/>
  <c r="D25" i="42"/>
  <c r="D23" i="5"/>
  <c r="D25" i="5" s="1"/>
  <c r="B25" i="5"/>
  <c r="B18" i="5" l="1"/>
  <c r="D18" i="5"/>
  <c r="F18" i="42"/>
  <c r="G16" i="42"/>
  <c r="C18" i="5"/>
  <c r="E16" i="5"/>
  <c r="F16" i="5" s="1"/>
  <c r="E25" i="42"/>
  <c r="F23" i="42"/>
  <c r="E23" i="5"/>
  <c r="F23" i="5" s="1"/>
  <c r="F25" i="5" s="1"/>
  <c r="G18" i="42" l="1"/>
  <c r="H16" i="42"/>
  <c r="E18" i="5"/>
  <c r="G23" i="42"/>
  <c r="F25" i="42"/>
  <c r="G23" i="5"/>
  <c r="H23" i="5" s="1"/>
  <c r="E25" i="5"/>
  <c r="G16" i="5"/>
  <c r="F18" i="5"/>
  <c r="H18" i="42" l="1"/>
  <c r="I16" i="42"/>
  <c r="G25" i="42"/>
  <c r="H23" i="42"/>
  <c r="G25" i="5"/>
  <c r="H16" i="5"/>
  <c r="G18" i="5"/>
  <c r="I23" i="5"/>
  <c r="H25" i="5"/>
  <c r="J16" i="42" l="1"/>
  <c r="I18" i="42"/>
  <c r="I23" i="42"/>
  <c r="H25" i="42"/>
  <c r="H18" i="5"/>
  <c r="I16" i="5"/>
  <c r="J23" i="5"/>
  <c r="I25" i="5"/>
  <c r="J18" i="42" l="1"/>
  <c r="K16" i="42"/>
  <c r="K18" i="42" s="1"/>
  <c r="J23" i="42"/>
  <c r="I25" i="42"/>
  <c r="J16" i="5"/>
  <c r="I18" i="5"/>
  <c r="K23" i="5"/>
  <c r="K25" i="5" s="1"/>
  <c r="J25" i="5"/>
  <c r="K23" i="42" l="1"/>
  <c r="K25" i="42" s="1"/>
  <c r="J25" i="42"/>
  <c r="J18" i="5"/>
  <c r="K16" i="5"/>
  <c r="K18" i="5" s="1"/>
  <c r="G9" i="29"/>
  <c r="G12" i="29"/>
  <c r="G14" i="29"/>
  <c r="H14" i="29" s="1"/>
  <c r="G15" i="29"/>
  <c r="H15" i="29" s="1"/>
  <c r="G16" i="29"/>
  <c r="G17" i="29"/>
  <c r="G18" i="29"/>
  <c r="H18" i="29" s="1"/>
  <c r="G19" i="29"/>
  <c r="H19" i="29" s="1"/>
  <c r="G20" i="29"/>
  <c r="G21" i="29"/>
  <c r="G22" i="29"/>
  <c r="H22" i="29" s="1"/>
  <c r="G23" i="29"/>
  <c r="H23" i="29" s="1"/>
  <c r="G24" i="29"/>
  <c r="G26" i="29"/>
  <c r="G27" i="29"/>
  <c r="H27" i="29" s="1"/>
  <c r="G28" i="29"/>
  <c r="H28" i="29" s="1"/>
  <c r="G29" i="29"/>
  <c r="G30" i="29"/>
  <c r="G31" i="29"/>
  <c r="H31" i="29" s="1"/>
  <c r="G32" i="29"/>
  <c r="H32" i="29" s="1"/>
  <c r="G33" i="29"/>
  <c r="G34" i="29"/>
  <c r="G35" i="29"/>
  <c r="H35" i="29" s="1"/>
  <c r="G36" i="29"/>
  <c r="H36" i="29" s="1"/>
  <c r="G37" i="29"/>
  <c r="G38" i="29"/>
  <c r="G39" i="29"/>
  <c r="H39" i="29" s="1"/>
  <c r="G40" i="29"/>
  <c r="H40" i="29" s="1"/>
  <c r="G41" i="29"/>
  <c r="G42" i="29"/>
  <c r="G43" i="29"/>
  <c r="H43" i="29" s="1"/>
  <c r="G44" i="29"/>
  <c r="H44" i="29" s="1"/>
  <c r="G46" i="29"/>
  <c r="G47" i="29"/>
  <c r="G48" i="29"/>
  <c r="H48" i="29" s="1"/>
  <c r="G49" i="29"/>
  <c r="H49" i="29" s="1"/>
  <c r="G50" i="29"/>
  <c r="G51" i="29"/>
  <c r="G53" i="29"/>
  <c r="H53" i="29" s="1"/>
  <c r="G54" i="29"/>
  <c r="H54" i="29" s="1"/>
  <c r="G55" i="29"/>
  <c r="H55" i="29" s="1"/>
  <c r="G56" i="29"/>
  <c r="G57" i="29"/>
  <c r="H57" i="29" s="1"/>
  <c r="G59" i="29"/>
  <c r="H59" i="29" s="1"/>
  <c r="G60" i="29"/>
  <c r="G61" i="29"/>
  <c r="G63" i="29"/>
  <c r="H63" i="29" s="1"/>
  <c r="G64" i="29"/>
  <c r="H64" i="29" s="1"/>
  <c r="G65" i="29"/>
  <c r="G66" i="29"/>
  <c r="G67" i="29"/>
  <c r="H67" i="29" s="1"/>
  <c r="G68" i="29"/>
  <c r="H68" i="29" s="1"/>
  <c r="G69" i="29"/>
  <c r="G70" i="29"/>
  <c r="G71" i="29"/>
  <c r="H71" i="29" s="1"/>
  <c r="G72" i="29"/>
  <c r="H72" i="29" s="1"/>
  <c r="G73" i="29"/>
  <c r="G74" i="29"/>
  <c r="G75" i="29"/>
  <c r="H75" i="29" s="1"/>
  <c r="G76" i="29"/>
  <c r="H76" i="29" s="1"/>
  <c r="G77" i="29"/>
  <c r="G78" i="29"/>
  <c r="G79" i="29"/>
  <c r="H79" i="29" s="1"/>
  <c r="G80" i="29"/>
  <c r="H80" i="29" s="1"/>
  <c r="G81" i="29"/>
  <c r="G82" i="29"/>
  <c r="G83" i="29"/>
  <c r="H83" i="29" s="1"/>
  <c r="G84" i="29"/>
  <c r="H84" i="29" s="1"/>
  <c r="G85" i="29"/>
  <c r="G87" i="29"/>
  <c r="G88" i="29"/>
  <c r="H88" i="29" s="1"/>
  <c r="G89" i="29"/>
  <c r="H89" i="29" s="1"/>
  <c r="G90" i="29"/>
  <c r="G91" i="29"/>
  <c r="G92" i="29"/>
  <c r="H92" i="29" s="1"/>
  <c r="G93" i="29"/>
  <c r="H93" i="29" s="1"/>
  <c r="G94" i="29"/>
  <c r="G95" i="29"/>
  <c r="H95" i="29" s="1"/>
  <c r="G96" i="29"/>
  <c r="H96" i="29" s="1"/>
  <c r="G97" i="29"/>
  <c r="H97" i="29" s="1"/>
  <c r="G98" i="29"/>
  <c r="H98" i="29" s="1"/>
  <c r="G7" i="29"/>
  <c r="H7" i="29" s="1"/>
  <c r="H94" i="29"/>
  <c r="H91" i="29"/>
  <c r="H90" i="29"/>
  <c r="H87" i="29"/>
  <c r="H85" i="29"/>
  <c r="H82" i="29"/>
  <c r="H81" i="29"/>
  <c r="H78" i="29"/>
  <c r="H77" i="29"/>
  <c r="H74" i="29"/>
  <c r="H73" i="29"/>
  <c r="H70" i="29"/>
  <c r="H69" i="29"/>
  <c r="H66" i="29"/>
  <c r="H65" i="29"/>
  <c r="H61" i="29"/>
  <c r="H60" i="29"/>
  <c r="H56" i="29"/>
  <c r="H51" i="29"/>
  <c r="H50" i="29"/>
  <c r="H47" i="29"/>
  <c r="H46" i="29"/>
  <c r="H42" i="29"/>
  <c r="H41" i="29"/>
  <c r="H38" i="29"/>
  <c r="H37" i="29"/>
  <c r="H34" i="29"/>
  <c r="H33" i="29"/>
  <c r="H30" i="29"/>
  <c r="H29" i="29"/>
  <c r="H26" i="29"/>
  <c r="H24" i="29"/>
  <c r="H21" i="29"/>
  <c r="H20" i="29"/>
  <c r="H17" i="29"/>
  <c r="H16" i="29"/>
  <c r="H12" i="29"/>
  <c r="H9" i="29"/>
  <c r="G9" i="12"/>
  <c r="H9" i="12" s="1"/>
  <c r="G12" i="12"/>
  <c r="H12" i="12" s="1"/>
  <c r="G14" i="12"/>
  <c r="H14" i="12" s="1"/>
  <c r="G15" i="12"/>
  <c r="H15" i="12" s="1"/>
  <c r="G16" i="12"/>
  <c r="H16" i="12" s="1"/>
  <c r="G17" i="12"/>
  <c r="H17" i="12" s="1"/>
  <c r="G18" i="12"/>
  <c r="H18" i="12" s="1"/>
  <c r="G19" i="12"/>
  <c r="H19" i="12" s="1"/>
  <c r="G20" i="12"/>
  <c r="H20" i="12" s="1"/>
  <c r="G21" i="12"/>
  <c r="H21" i="12"/>
  <c r="G22" i="12"/>
  <c r="H22" i="12" s="1"/>
  <c r="G23" i="12"/>
  <c r="H23" i="12" s="1"/>
  <c r="G24" i="12"/>
  <c r="H24" i="12" s="1"/>
  <c r="G26" i="12"/>
  <c r="H26" i="12" s="1"/>
  <c r="G27" i="12"/>
  <c r="H27" i="12" s="1"/>
  <c r="G28" i="12"/>
  <c r="H28" i="12" s="1"/>
  <c r="G29" i="12"/>
  <c r="H29" i="12" s="1"/>
  <c r="G30" i="12"/>
  <c r="H30" i="12" s="1"/>
  <c r="G31" i="12"/>
  <c r="H31" i="12" s="1"/>
  <c r="G32" i="12"/>
  <c r="H32" i="12" s="1"/>
  <c r="G33" i="12"/>
  <c r="H33" i="12"/>
  <c r="G34" i="12"/>
  <c r="H34" i="12" s="1"/>
  <c r="G35" i="12"/>
  <c r="H35" i="12" s="1"/>
  <c r="G36" i="12"/>
  <c r="H36" i="12" s="1"/>
  <c r="G37" i="12"/>
  <c r="H37" i="12" s="1"/>
  <c r="G38" i="12"/>
  <c r="H38" i="12" s="1"/>
  <c r="G39" i="12"/>
  <c r="H39" i="12" s="1"/>
  <c r="G40" i="12"/>
  <c r="H40" i="12" s="1"/>
  <c r="G41" i="12"/>
  <c r="H41" i="12" s="1"/>
  <c r="G42" i="12"/>
  <c r="H42" i="12" s="1"/>
  <c r="G43" i="12"/>
  <c r="H43" i="12" s="1"/>
  <c r="G44" i="12"/>
  <c r="H44" i="12" s="1"/>
  <c r="G46" i="12"/>
  <c r="H46" i="12" s="1"/>
  <c r="G47" i="12"/>
  <c r="H47" i="12" s="1"/>
  <c r="G48" i="12"/>
  <c r="H48" i="12" s="1"/>
  <c r="G49" i="12"/>
  <c r="H49" i="12" s="1"/>
  <c r="G50" i="12"/>
  <c r="H50" i="12" s="1"/>
  <c r="G51" i="12"/>
  <c r="H51" i="12" s="1"/>
  <c r="G53" i="12"/>
  <c r="H53" i="12" s="1"/>
  <c r="G54" i="12"/>
  <c r="H54" i="12" s="1"/>
  <c r="G55" i="12"/>
  <c r="H55" i="12" s="1"/>
  <c r="G56" i="12"/>
  <c r="H56" i="12" s="1"/>
  <c r="G57" i="12"/>
  <c r="H57" i="12" s="1"/>
  <c r="G59" i="12"/>
  <c r="H59" i="12" s="1"/>
  <c r="G60" i="12"/>
  <c r="H60" i="12" s="1"/>
  <c r="G61" i="12"/>
  <c r="H61" i="12" s="1"/>
  <c r="G63" i="12"/>
  <c r="H63" i="12"/>
  <c r="G64" i="12"/>
  <c r="H64" i="12" s="1"/>
  <c r="G65" i="12"/>
  <c r="H65" i="12" s="1"/>
  <c r="G66" i="12"/>
  <c r="H66" i="12" s="1"/>
  <c r="G67" i="12"/>
  <c r="H67" i="12" s="1"/>
  <c r="G68" i="12"/>
  <c r="H68" i="12" s="1"/>
  <c r="G69" i="12"/>
  <c r="H69" i="12" s="1"/>
  <c r="G70" i="12"/>
  <c r="H70" i="12" s="1"/>
  <c r="G71" i="12"/>
  <c r="H71" i="12" s="1"/>
  <c r="G72" i="12"/>
  <c r="H72" i="12" s="1"/>
  <c r="G73" i="12"/>
  <c r="H73" i="12" s="1"/>
  <c r="G74" i="12"/>
  <c r="H74" i="12" s="1"/>
  <c r="G75" i="12"/>
  <c r="H75" i="12" s="1"/>
  <c r="G76" i="12"/>
  <c r="H76" i="12" s="1"/>
  <c r="G77" i="12"/>
  <c r="H77" i="12" s="1"/>
  <c r="G78" i="12"/>
  <c r="H78" i="12" s="1"/>
  <c r="G79" i="12"/>
  <c r="H79" i="12" s="1"/>
  <c r="G80" i="12"/>
  <c r="H80" i="12" s="1"/>
  <c r="G81" i="12"/>
  <c r="H81" i="12" s="1"/>
  <c r="G82" i="12"/>
  <c r="H82" i="12" s="1"/>
  <c r="G83" i="12"/>
  <c r="H83" i="12" s="1"/>
  <c r="G84" i="12"/>
  <c r="H84" i="12" s="1"/>
  <c r="G85" i="12"/>
  <c r="H85" i="12" s="1"/>
  <c r="G87" i="12"/>
  <c r="H87" i="12" s="1"/>
  <c r="G88" i="12"/>
  <c r="H88" i="12" s="1"/>
  <c r="G89" i="12"/>
  <c r="H89" i="12" s="1"/>
  <c r="G90" i="12"/>
  <c r="H90" i="12" s="1"/>
  <c r="G91" i="12"/>
  <c r="H91" i="12" s="1"/>
  <c r="G92" i="12"/>
  <c r="H92" i="12" s="1"/>
  <c r="G93" i="12"/>
  <c r="H93" i="12" s="1"/>
  <c r="G94" i="12"/>
  <c r="H94" i="12" s="1"/>
  <c r="G95" i="12"/>
  <c r="H95" i="12" s="1"/>
  <c r="G96" i="12"/>
  <c r="H96" i="12" s="1"/>
  <c r="G97" i="12"/>
  <c r="H97" i="12" s="1"/>
  <c r="G98" i="12"/>
  <c r="H98" i="12" s="1"/>
  <c r="G7" i="12"/>
  <c r="H7" i="12" s="1"/>
  <c r="C39" i="2" l="1"/>
</calcChain>
</file>

<file path=xl/sharedStrings.xml><?xml version="1.0" encoding="utf-8"?>
<sst xmlns="http://schemas.openxmlformats.org/spreadsheetml/2006/main" count="5427" uniqueCount="394">
  <si>
    <t>Income by source</t>
  </si>
  <si>
    <t>Per capita ($)</t>
  </si>
  <si>
    <t>Rates</t>
  </si>
  <si>
    <t>Regulatory income and petrol tax</t>
  </si>
  <si>
    <t>Current grants, subsidies, and donations income</t>
  </si>
  <si>
    <t>Interest income</t>
  </si>
  <si>
    <t>Dividend income</t>
  </si>
  <si>
    <t>Sales and other operating income</t>
  </si>
  <si>
    <t>Total operating income</t>
  </si>
  <si>
    <t>Expenses by activity</t>
  </si>
  <si>
    <t>Roading</t>
  </si>
  <si>
    <t>Transportation</t>
  </si>
  <si>
    <t>Water supply</t>
  </si>
  <si>
    <t>Wastewater</t>
  </si>
  <si>
    <t>Solid waste/refuse</t>
  </si>
  <si>
    <t>Environmental protection</t>
  </si>
  <si>
    <t>Culture</t>
  </si>
  <si>
    <t>Recreation and sport</t>
  </si>
  <si>
    <t>Property</t>
  </si>
  <si>
    <t>Emergency management</t>
  </si>
  <si>
    <t>Planning and regulation</t>
  </si>
  <si>
    <t>Community development</t>
  </si>
  <si>
    <t>Economic development</t>
  </si>
  <si>
    <t>Governance</t>
  </si>
  <si>
    <t>Council support services</t>
  </si>
  <si>
    <t>Other activities</t>
  </si>
  <si>
    <t>Total expenses</t>
  </si>
  <si>
    <t>Surplus/(deficit)</t>
  </si>
  <si>
    <t>Comparator council</t>
  </si>
  <si>
    <t>NRUC scale assumptions</t>
  </si>
  <si>
    <t>Population</t>
  </si>
  <si>
    <t>Rating units</t>
  </si>
  <si>
    <t>Navigation page</t>
  </si>
  <si>
    <t>The purpose of this spreadsheet is to support financial modelling and scenario analysis of the North Rodney Unitary Council (NRUC) proposal.</t>
  </si>
  <si>
    <t>Index - click on hyperlinks for navigation</t>
  </si>
  <si>
    <t>Index</t>
  </si>
  <si>
    <t>Ten Year Model</t>
  </si>
  <si>
    <t>Annual cost increase assumptions (incl scale, price and capex)</t>
  </si>
  <si>
    <t>One Year Model</t>
  </si>
  <si>
    <t>Scenario builder and modelling results</t>
  </si>
  <si>
    <t>Modelling results</t>
  </si>
  <si>
    <t>Total operating expense</t>
  </si>
  <si>
    <t>Operating income data</t>
  </si>
  <si>
    <t>Scale data</t>
  </si>
  <si>
    <t>MAIN SHEETS</t>
  </si>
  <si>
    <t>Operating expense data</t>
  </si>
  <si>
    <t>Local Authority Financial Statistics income and expenditure by activity (Annual-Jun)</t>
  </si>
  <si>
    <t>Total</t>
  </si>
  <si>
    <t>2016</t>
  </si>
  <si>
    <t>Ashburton District Council</t>
  </si>
  <si>
    <t>Auckland City Council</t>
  </si>
  <si>
    <t>..</t>
  </si>
  <si>
    <t>Auckland Council</t>
  </si>
  <si>
    <t>Auckland Regional Council</t>
  </si>
  <si>
    <t>Auckland Regional Transport Authority</t>
  </si>
  <si>
    <t>Auckland Transport</t>
  </si>
  <si>
    <t>Banks Peninsula District Council</t>
  </si>
  <si>
    <t>Bay of Plenty Regional Council</t>
  </si>
  <si>
    <t>Buller District Council</t>
  </si>
  <si>
    <t>Canterbury Regional Council</t>
  </si>
  <si>
    <t>Carterton District Council</t>
  </si>
  <si>
    <t>Central Hawkes Bay District Council</t>
  </si>
  <si>
    <t>Central Otago District Council</t>
  </si>
  <si>
    <t>Chatham Islands Council</t>
  </si>
  <si>
    <t>Christchurch City Council</t>
  </si>
  <si>
    <t>Clutha District Council</t>
  </si>
  <si>
    <t>Dunedin City Council</t>
  </si>
  <si>
    <t>Far North District Council</t>
  </si>
  <si>
    <t>Franklin District Council</t>
  </si>
  <si>
    <t>Gisborne District Council</t>
  </si>
  <si>
    <t>Gore District Council</t>
  </si>
  <si>
    <t>Greater Wellington Regional Council</t>
  </si>
  <si>
    <t>Grey District Council</t>
  </si>
  <si>
    <t>Hamilton City Council</t>
  </si>
  <si>
    <t>Hastings District Council</t>
  </si>
  <si>
    <t>Hauraki District Council</t>
  </si>
  <si>
    <t>Hawkes Bay Regional Council</t>
  </si>
  <si>
    <t>Horowhenua District Council</t>
  </si>
  <si>
    <t>Hurunui District Council</t>
  </si>
  <si>
    <t>Hutt City Council</t>
  </si>
  <si>
    <t>Invercargill City Council</t>
  </si>
  <si>
    <t>Kaikoura District Council</t>
  </si>
  <si>
    <t>Kaipara District Council</t>
  </si>
  <si>
    <t>Kapiti Coast District Council</t>
  </si>
  <si>
    <t>Kawerau District Council</t>
  </si>
  <si>
    <t>Mackenzie District Council</t>
  </si>
  <si>
    <t>Manawatu District Council</t>
  </si>
  <si>
    <t>Manawatu-Wanganui Regional Council</t>
  </si>
  <si>
    <t>Manukau City Council</t>
  </si>
  <si>
    <t>Marlborough District Council</t>
  </si>
  <si>
    <t>Masterton District Council</t>
  </si>
  <si>
    <t>Matamata-Piako District Council</t>
  </si>
  <si>
    <t>Napier City Council</t>
  </si>
  <si>
    <t>Nelson City Council</t>
  </si>
  <si>
    <t>New Plymouth District Council</t>
  </si>
  <si>
    <t>North Shore City Council</t>
  </si>
  <si>
    <t>Northland Regional Council</t>
  </si>
  <si>
    <t>Opotiki District Council</t>
  </si>
  <si>
    <t>Otago Regional Council</t>
  </si>
  <si>
    <t>Otorohanga District Council</t>
  </si>
  <si>
    <t>Palmerston North City Council</t>
  </si>
  <si>
    <t>Papakura District Council</t>
  </si>
  <si>
    <t>Porirua City Council</t>
  </si>
  <si>
    <t>Queenstown Lakes District Council</t>
  </si>
  <si>
    <t>Rangitikei District Council</t>
  </si>
  <si>
    <t>Rodney District Council</t>
  </si>
  <si>
    <t>Rotorua District Council</t>
  </si>
  <si>
    <t>Ruapehu District Council</t>
  </si>
  <si>
    <t>Selwyn District Council</t>
  </si>
  <si>
    <t>South Taranaki District Council</t>
  </si>
  <si>
    <t>South Waikato District Council</t>
  </si>
  <si>
    <t>South Wairarapa District Council</t>
  </si>
  <si>
    <t>Southland District Council</t>
  </si>
  <si>
    <t>Southland Regional Council</t>
  </si>
  <si>
    <t>Stratford District Council</t>
  </si>
  <si>
    <t>Taranaki Regional Council</t>
  </si>
  <si>
    <t>Tararua District Council</t>
  </si>
  <si>
    <t>Tasman District Council</t>
  </si>
  <si>
    <t>Taupo District Council</t>
  </si>
  <si>
    <t>Tauranga City Council</t>
  </si>
  <si>
    <t>Thames-Coromandel District Council</t>
  </si>
  <si>
    <t>Timaru District Council</t>
  </si>
  <si>
    <t>Upper Hutt City Council</t>
  </si>
  <si>
    <t>Waikato District Council</t>
  </si>
  <si>
    <t>Waikato Regional Council</t>
  </si>
  <si>
    <t>Waimakariri District Council</t>
  </si>
  <si>
    <t>Waimate District Council</t>
  </si>
  <si>
    <t>Waipa District Council</t>
  </si>
  <si>
    <t>Wairoa District Council</t>
  </si>
  <si>
    <t>Waitakere City Council</t>
  </si>
  <si>
    <t>Waitaki District Council</t>
  </si>
  <si>
    <t>Waitomo District Council</t>
  </si>
  <si>
    <t>Whanganui District Council</t>
  </si>
  <si>
    <t>Wellington City Council</t>
  </si>
  <si>
    <t>West Coast Regional Council</t>
  </si>
  <si>
    <t>Western Bay of Plenty District Council</t>
  </si>
  <si>
    <t>Westland District Council</t>
  </si>
  <si>
    <t>Whakatane District Council</t>
  </si>
  <si>
    <t>Whangarei District Council</t>
  </si>
  <si>
    <t>Auckland Tourism, Events and Economic Development</t>
  </si>
  <si>
    <t>Museums</t>
  </si>
  <si>
    <t>Total (excluding Museums)</t>
  </si>
  <si>
    <r>
      <t>Table information:</t>
    </r>
    <r>
      <rPr>
        <sz val="11"/>
        <color theme="1"/>
        <rFont val="Calibri"/>
        <family val="2"/>
        <scheme val="minor"/>
      </rPr>
      <t xml:space="preserve"> </t>
    </r>
  </si>
  <si>
    <t>Units:</t>
  </si>
  <si>
    <t>$, Magnitude = Thousands</t>
  </si>
  <si>
    <t>Footnotes:</t>
  </si>
  <si>
    <t>Due to rounding, some figures may not add to stated totals.</t>
  </si>
  <si>
    <t>Symbols:</t>
  </si>
  <si>
    <t>.. figure not available</t>
  </si>
  <si>
    <t>C: Confidential</t>
  </si>
  <si>
    <t>E: Early Estimate</t>
  </si>
  <si>
    <t>P: Provisional</t>
  </si>
  <si>
    <t>R: Revised</t>
  </si>
  <si>
    <t>S: Suppressed</t>
  </si>
  <si>
    <t>Status flags are not displayed</t>
  </si>
  <si>
    <t>Table reference:</t>
  </si>
  <si>
    <t>LAF003AA</t>
  </si>
  <si>
    <t>Last updated:</t>
  </si>
  <si>
    <t>20 June 2017 10:45am</t>
  </si>
  <si>
    <t>Source: Statistics New Zealand</t>
  </si>
  <si>
    <t>Contact: Information Centre</t>
  </si>
  <si>
    <t>Telephone: 0508 525 525</t>
  </si>
  <si>
    <t>Email:info@stats.govt.nz</t>
  </si>
  <si>
    <t>Per capita</t>
  </si>
  <si>
    <t>Per rating unit</t>
  </si>
  <si>
    <t>Reconciliation</t>
  </si>
  <si>
    <t>Total operating expenditure</t>
  </si>
  <si>
    <t>Other</t>
  </si>
  <si>
    <t>Dropdown list (city and district councils)</t>
  </si>
  <si>
    <t>Subnational population estimates - source: http://nzdotstat.stats.govt.nz</t>
  </si>
  <si>
    <t>Per rating unit ($)</t>
  </si>
  <si>
    <t>NOTE: Click on dropdown lists in the 'comparator council' column to change settings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</si>
  <si>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</si>
  <si>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</si>
  <si>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</si>
  <si>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</si>
  <si>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</si>
  <si>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</si>
  <si>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</si>
  <si>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</si>
  <si>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</si>
  <si>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Revenue indexation (including rating base increase)</t>
  </si>
  <si>
    <t>Expenditure indexation (including rating base increase)</t>
  </si>
  <si>
    <t>2015/16</t>
  </si>
  <si>
    <t>Revenue</t>
  </si>
  <si>
    <t>Expenditure</t>
  </si>
  <si>
    <t>Operating surplus/(deficit)</t>
  </si>
  <si>
    <t>Per capita approach ($m)</t>
  </si>
  <si>
    <t>Per rating unit approach ($m)</t>
  </si>
  <si>
    <t>Operating  surplus/deficit 2015/16</t>
  </si>
  <si>
    <t>Local Authority Financial Statistics income and expenditure (Annual-Jun)</t>
  </si>
  <si>
    <t>Operating surplus/deficit</t>
  </si>
  <si>
    <t>LAF001AA</t>
  </si>
  <si>
    <t>Local Authority Financial Statistics financial position (Annual-Jun)</t>
  </si>
  <si>
    <t>Total assets</t>
  </si>
  <si>
    <t>Total liabilities</t>
  </si>
  <si>
    <t>Total equity</t>
  </si>
  <si>
    <t>Eliminations</t>
  </si>
  <si>
    <t>LAF002AA</t>
  </si>
  <si>
    <t>Total assets: 20 June 2017 10:45am</t>
  </si>
  <si>
    <t>Total liabilities: 20 June 2017 10:45am</t>
  </si>
  <si>
    <t>Total equity: 20 June 2017 10:45am</t>
  </si>
  <si>
    <t>Financial position 2015/16</t>
  </si>
  <si>
    <t>Source: Rating information 2015/16 for Warkworth and Wellsford subdivisions</t>
  </si>
  <si>
    <t>Source: Statistics NZ subnational population estimates</t>
  </si>
  <si>
    <t>Length of roads</t>
  </si>
  <si>
    <t>Source: www.nzta.govt.nz/assets/userfiles/transport-data/PSRoads.html</t>
  </si>
  <si>
    <t>Road length (lane km) by local authority 2016/17</t>
  </si>
  <si>
    <t>Regional data includes local roads (TLAs) and state highways (Highway and Network Operations)</t>
  </si>
  <si>
    <t>Ashburton District</t>
  </si>
  <si>
    <t>Auckland City</t>
  </si>
  <si>
    <t>Auckland Region</t>
  </si>
  <si>
    <t>Bay of Plenty Region</t>
  </si>
  <si>
    <t>Buller District</t>
  </si>
  <si>
    <t>Canterbury Region</t>
  </si>
  <si>
    <t>Carterton District</t>
  </si>
  <si>
    <t>Central Hawkes Bay District</t>
  </si>
  <si>
    <t>Christchurch City</t>
  </si>
  <si>
    <t>Far North District</t>
  </si>
  <si>
    <t>Gisborne District</t>
  </si>
  <si>
    <t>Gisborne Region</t>
  </si>
  <si>
    <t>Gore District</t>
  </si>
  <si>
    <t>Grey District</t>
  </si>
  <si>
    <t>Hamilton City</t>
  </si>
  <si>
    <t>Hastings District</t>
  </si>
  <si>
    <t>Hauraki District</t>
  </si>
  <si>
    <t>Hawkes Bay Region</t>
  </si>
  <si>
    <t>Highway &amp; Network Operations Auckland</t>
  </si>
  <si>
    <t>-</t>
  </si>
  <si>
    <t>Highway &amp; Network Operations Bay of Plenty</t>
  </si>
  <si>
    <t>Highway &amp; Network Operations Canterbury</t>
  </si>
  <si>
    <t>Highway &amp; Network Operations Gisborne</t>
  </si>
  <si>
    <t>Highway &amp; Network Operations Hawkes Bay</t>
  </si>
  <si>
    <t>Highway &amp; Network Operations Manawatu-Wanganui</t>
  </si>
  <si>
    <t>Highway &amp; Network Operations Marlborough-Nelson-Tasman</t>
  </si>
  <si>
    <t>Highway &amp; Network Operations Northland</t>
  </si>
  <si>
    <t>Highway &amp; Network Operations Southland</t>
  </si>
  <si>
    <t>Highway &amp; Network Operations Taranaki</t>
  </si>
  <si>
    <t>Highway &amp; Network Operations Waikato</t>
  </si>
  <si>
    <t>Highway &amp; Network Operations Wellington</t>
  </si>
  <si>
    <t>Highway &amp; Network Operations West Coast</t>
  </si>
  <si>
    <t>Horowhenua District</t>
  </si>
  <si>
    <t>Hurunui District</t>
  </si>
  <si>
    <t>Hutt City</t>
  </si>
  <si>
    <t>Invercargill City</t>
  </si>
  <si>
    <t>Kaikoura District</t>
  </si>
  <si>
    <t>Kaipara District</t>
  </si>
  <si>
    <t>Kapiti Coast District</t>
  </si>
  <si>
    <t>Kawerau District</t>
  </si>
  <si>
    <t>MacKenzie District</t>
  </si>
  <si>
    <t>Manawatu District</t>
  </si>
  <si>
    <t>Manawatu-Wanganui Region</t>
  </si>
  <si>
    <t>Marlborough District</t>
  </si>
  <si>
    <t>Marlborough-Nelson-Tasman Region</t>
  </si>
  <si>
    <t>Masterton District</t>
  </si>
  <si>
    <t>Matamata-Piako District</t>
  </si>
  <si>
    <t>Napier City</t>
  </si>
  <si>
    <t>Nelson City</t>
  </si>
  <si>
    <t>New Plymouth District</t>
  </si>
  <si>
    <t>Northland Region</t>
  </si>
  <si>
    <t>Opotiki District</t>
  </si>
  <si>
    <t>Otorohanga District</t>
  </si>
  <si>
    <t>Palmerston North City</t>
  </si>
  <si>
    <t>Porirua City</t>
  </si>
  <si>
    <t>Rangitikei District</t>
  </si>
  <si>
    <t>Rotorua District</t>
  </si>
  <si>
    <t>Ruapehu District</t>
  </si>
  <si>
    <t>Selwyn District</t>
  </si>
  <si>
    <t>South Taranaki District</t>
  </si>
  <si>
    <t>South Waikato District</t>
  </si>
  <si>
    <t>South Wairarapa District</t>
  </si>
  <si>
    <t>Southland District</t>
  </si>
  <si>
    <t>Southland Region</t>
  </si>
  <si>
    <t>Stratford District</t>
  </si>
  <si>
    <t>Taranaki Region</t>
  </si>
  <si>
    <t>Tararua District</t>
  </si>
  <si>
    <t>Tasman District</t>
  </si>
  <si>
    <t>Taupo District</t>
  </si>
  <si>
    <t>Tauranga City</t>
  </si>
  <si>
    <t>Thames-Coromandel District</t>
  </si>
  <si>
    <t>Timaru District</t>
  </si>
  <si>
    <t>Upper Hutt City</t>
  </si>
  <si>
    <t>Waikato District</t>
  </si>
  <si>
    <t>Waikato Region</t>
  </si>
  <si>
    <t>Waimakariri District</t>
  </si>
  <si>
    <t>Waimate District</t>
  </si>
  <si>
    <t>Waipa District</t>
  </si>
  <si>
    <t>Wairoa District</t>
  </si>
  <si>
    <t>Waitomo District</t>
  </si>
  <si>
    <t>Wanganui District</t>
  </si>
  <si>
    <t>Wellington City</t>
  </si>
  <si>
    <t>Wellington Region</t>
  </si>
  <si>
    <t>West Coast Region</t>
  </si>
  <si>
    <t>Western Bay of Plenty District</t>
  </si>
  <si>
    <t>Westland District</t>
  </si>
  <si>
    <t>Whakatane District</t>
  </si>
  <si>
    <t>Whangarei District</t>
  </si>
  <si>
    <t>SEALED</t>
  </si>
  <si>
    <t>UNSEALED</t>
  </si>
  <si>
    <t>ALL ROADS</t>
  </si>
  <si>
    <t>Central Otago District</t>
  </si>
  <si>
    <t>Clutha District</t>
  </si>
  <si>
    <t>Dunedin City</t>
  </si>
  <si>
    <t>Waitaki District</t>
  </si>
  <si>
    <t>Queenstown-Lakes District</t>
  </si>
  <si>
    <t>Otago Region</t>
  </si>
  <si>
    <t>Per 1000 population</t>
  </si>
  <si>
    <t>Number of rating units - Source: local authority LTP financial tables www.localcouncils.govt.nz/lgip.nsf/wpg_URL/Resources-Download-Data-Local-Authority-Long-Term-Plans?OpenDocument</t>
  </si>
  <si>
    <t>Subnational population estimates (RC and TA) at 30 June 2016</t>
  </si>
  <si>
    <t>INFOSHARE DATA SHEETS</t>
  </si>
  <si>
    <t>OTHER DATA SHEETS</t>
  </si>
  <si>
    <t>One Year Model - INFOSHARE DATA</t>
  </si>
  <si>
    <t>Ten Year Model - INFOSHARE DATA</t>
  </si>
  <si>
    <t>One Year Model - LTP DATA</t>
  </si>
  <si>
    <t>Ten Year Model - LTP DATA</t>
  </si>
  <si>
    <t>LTP DATA SHEETS</t>
  </si>
  <si>
    <t>Source: Councils' 2015-25 LTP financial data - 2015/16 budgeted figures: www.localcouncils.govt.nz/lgip.nsf/wpg_URL/Resources-Download-Data-Local-Authority-Long-Term-Plans?OpenDocument</t>
  </si>
  <si>
    <t>Targeted metered water rates</t>
  </si>
  <si>
    <t>Financial data is rounded to the nearest $(thousand)</t>
  </si>
  <si>
    <t>Council</t>
  </si>
  <si>
    <t>Population density</t>
  </si>
  <si>
    <t>NRUC</t>
  </si>
  <si>
    <t>Prospective benchmark councils</t>
  </si>
  <si>
    <t>Summary of selection metrics</t>
  </si>
  <si>
    <t>Population, area and population density</t>
  </si>
  <si>
    <t>Area km2</t>
  </si>
  <si>
    <t>Operating expenses per capita (Infoshare)</t>
  </si>
  <si>
    <t>Length of unsealed roads per 1000 population</t>
  </si>
  <si>
    <t>Applications of operating funding per capita (LTP)</t>
  </si>
  <si>
    <t>Total land area (km 2)</t>
  </si>
  <si>
    <t xml:space="preserve">Source: TaxPayers Union’s 2017 Ratepayers' Report </t>
  </si>
  <si>
    <t>n/a</t>
  </si>
  <si>
    <t>Sealed roads (km)</t>
  </si>
  <si>
    <t>Unsealed roads (km)</t>
  </si>
  <si>
    <t>SENSITIVITY ANALYSES</t>
  </si>
  <si>
    <t>Higher roading subsidy</t>
  </si>
  <si>
    <t>Different debt levels</t>
  </si>
  <si>
    <t>One Year Model - DIFFERENT DEBT LEVELS (LTP DATA)</t>
  </si>
  <si>
    <t>One Year Model - HIGHER ROADING SUBSIDY (INFOSHARE DATA)</t>
  </si>
  <si>
    <t>NRUC financial benchmarking tool</t>
  </si>
  <si>
    <t>Total (per capita approach) ($m)</t>
  </si>
  <si>
    <t>Total (per rating unit approach) ($m)</t>
  </si>
  <si>
    <t>Sourced from Otorohanga DC Annual Report 2015/16, p. 89</t>
  </si>
  <si>
    <t>Sourced from Marlborough DC Annual Report 2015/16, p. 161</t>
  </si>
  <si>
    <t>Sourced from Ruapehu DC Annual Report 2015/16, p. 89</t>
  </si>
  <si>
    <t>Sourced from Opotiki DC Annual Report 2015/16, p. 89</t>
  </si>
  <si>
    <t>Sourced from Ashburton DC Annual Report 2015/16, p. 88</t>
  </si>
  <si>
    <t>Sourced from Wairoa DC Annual Report 2015/16, p. 117</t>
  </si>
  <si>
    <t>Sourced from Whangarei DC Annual Report 2015/16, p. 97</t>
  </si>
  <si>
    <t>Additional data sourced directly from online 2015/16 Annual Reports</t>
  </si>
  <si>
    <t>7001_Rates income</t>
  </si>
  <si>
    <t>7001b_Targeted metered water rates</t>
  </si>
  <si>
    <t>7002_Subsidies &amp; grants income</t>
  </si>
  <si>
    <t>7003_Other income</t>
  </si>
  <si>
    <t>7004_Development &amp; financial contributions</t>
  </si>
  <si>
    <t>7005_Total operating income</t>
  </si>
  <si>
    <t>8001_Employee costs</t>
  </si>
  <si>
    <t>8002_Interest expense</t>
  </si>
  <si>
    <t>8003_Depreciation &amp; amortisation</t>
  </si>
  <si>
    <t>8005_Other operating expenditure</t>
  </si>
  <si>
    <t>8006_Total operating expenditure</t>
  </si>
  <si>
    <t>Rates income</t>
  </si>
  <si>
    <t>Targeted  metered water rates</t>
  </si>
  <si>
    <t>Subsidies &amp; grants income</t>
  </si>
  <si>
    <t>Other income</t>
  </si>
  <si>
    <t>Development &amp; financial contributions</t>
  </si>
  <si>
    <t>Employee costs</t>
  </si>
  <si>
    <t>Interest expense</t>
  </si>
  <si>
    <t>Depreciation &amp; amortisation</t>
  </si>
  <si>
    <t>Other operating expenditure</t>
  </si>
  <si>
    <t>Income</t>
  </si>
  <si>
    <t>Interest as a percentage of total operating expenses</t>
  </si>
  <si>
    <t>Total expenditure</t>
  </si>
  <si>
    <t>Percentage</t>
  </si>
  <si>
    <t>Interest as a percentage of total operating expenses ($m) – comparator councils 2015/16</t>
  </si>
  <si>
    <t>Developed by APR Consultants, 31 October 2017</t>
  </si>
  <si>
    <t>Note: The following is hard-coded from source data and calculations</t>
  </si>
  <si>
    <t>ML Report</t>
  </si>
  <si>
    <t xml:space="preserve">  Tasman DC profile</t>
  </si>
  <si>
    <t xml:space="preserve">  Malborough DC profile</t>
  </si>
  <si>
    <t xml:space="preserve">  Gisborne DC profile</t>
  </si>
  <si>
    <t>Operating income</t>
  </si>
  <si>
    <t>Operating expenditure</t>
  </si>
  <si>
    <t>ML figures from Table 20 of ML report (2015/16 result)</t>
  </si>
  <si>
    <t>Year One summary results - ML, Infoshare and LTP data</t>
  </si>
  <si>
    <t>NRUC scale by comparison</t>
  </si>
  <si>
    <t>APR - Infoshare data - per capita approach:</t>
  </si>
  <si>
    <t>APR - Infoshare data - per rating unit approach:</t>
  </si>
  <si>
    <t>APR - LTP data - per capita approach:</t>
  </si>
  <si>
    <t>APR modelling results derived using Infoshare and LTP data</t>
  </si>
  <si>
    <t>APR - LTP data - per rating unit approach:</t>
  </si>
  <si>
    <t>Average of APR analyses</t>
  </si>
  <si>
    <t>Year One (2015/16) summary results - ML, Infoshare and LTP data ($m)</t>
  </si>
  <si>
    <t>Operating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</si>
</sst>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  <numFmt numFmtId="167" formatCode="0.0_ ;[Red]\-0.0\ "/>
    <numFmt numFmtId="168" formatCode="#,##0_ ;\-#,##0\ "/>
    <numFmt numFmtId="169" formatCode="#,##0.0;[Red]\-#,##0.0"/>
    <numFmt numFmtId="170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vertical="top"/>
    </xf>
    <xf numFmtId="0" fontId="0" fillId="0" borderId="0" xfId="0" applyFont="1" applyAlignment="1">
      <alignment vertical="top"/>
    </xf>
    <xf numFmtId="165" fontId="0" fillId="0" borderId="0" xfId="1" applyNumberFormat="1" applyFont="1" applyAlignment="1">
      <alignment vertical="top"/>
    </xf>
    <xf numFmtId="0" fontId="2" fillId="0" borderId="0" xfId="0" applyFont="1"/>
    <xf numFmtId="0" fontId="20" fillId="0" borderId="0" xfId="44"/>
    <xf numFmtId="0" fontId="20" fillId="0" borderId="0" xfId="44" applyAlignment="1">
      <alignment horizontal="left" indent="1"/>
    </xf>
    <xf numFmtId="0" fontId="0" fillId="0" borderId="0" xfId="0"/>
    <xf numFmtId="49" fontId="0" fillId="0" borderId="0" xfId="0" applyNumberFormat="1" applyAlignment="1">
      <alignment vertical="center" wrapText="1"/>
    </xf>
    <xf numFmtId="0" fontId="2" fillId="0" borderId="0" xfId="0" applyFont="1" applyAlignment="1">
      <alignment horizontal="right"/>
    </xf>
    <xf numFmtId="0" fontId="20" fillId="0" borderId="0" xfId="44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3" fontId="0" fillId="0" borderId="0" xfId="0" applyNumberFormat="1" applyAlignment="1">
      <alignment vertical="top"/>
    </xf>
    <xf numFmtId="0" fontId="2" fillId="0" borderId="0" xfId="0" applyFont="1" applyAlignment="1">
      <alignment vertical="top" wrapText="1"/>
    </xf>
    <xf numFmtId="0" fontId="20" fillId="0" borderId="0" xfId="44" applyAlignment="1">
      <alignment vertical="top" wrapText="1"/>
    </xf>
    <xf numFmtId="0" fontId="0" fillId="0" borderId="0" xfId="0" applyAlignment="1">
      <alignment horizontal="right" vertical="top"/>
    </xf>
    <xf numFmtId="0" fontId="2" fillId="0" borderId="0" xfId="0" applyFont="1" applyAlignment="1">
      <alignment horizontal="right" vertical="top" wrapText="1"/>
    </xf>
    <xf numFmtId="49" fontId="2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3" fontId="0" fillId="0" borderId="0" xfId="0" applyNumberFormat="1" applyAlignment="1">
      <alignment horizontal="right" vertical="top"/>
    </xf>
    <xf numFmtId="0" fontId="20" fillId="0" borderId="0" xfId="44" applyAlignment="1">
      <alignment horizontal="right" vertical="top" wrapText="1"/>
    </xf>
    <xf numFmtId="49" fontId="2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wrapText="1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 wrapText="1"/>
    </xf>
    <xf numFmtId="164" fontId="0" fillId="0" borderId="0" xfId="2" applyNumberFormat="1" applyFont="1" applyAlignment="1">
      <alignment horizontal="right" vertical="top"/>
    </xf>
    <xf numFmtId="0" fontId="1" fillId="0" borderId="0" xfId="0" applyFont="1" applyAlignment="1">
      <alignment horizontal="right" vertical="top"/>
    </xf>
    <xf numFmtId="38" fontId="4" fillId="0" borderId="1" xfId="2" applyNumberFormat="1" applyFont="1" applyBorder="1" applyAlignment="1">
      <alignment horizontal="right" vertical="top"/>
    </xf>
    <xf numFmtId="38" fontId="0" fillId="0" borderId="0" xfId="0" applyNumberFormat="1"/>
    <xf numFmtId="38" fontId="3" fillId="0" borderId="1" xfId="2" applyNumberFormat="1" applyFont="1" applyBorder="1" applyAlignment="1">
      <alignment horizontal="right" vertical="top"/>
    </xf>
    <xf numFmtId="38" fontId="3" fillId="0" borderId="1" xfId="0" applyNumberFormat="1" applyFont="1" applyBorder="1" applyAlignment="1">
      <alignment horizontal="right" vertical="top"/>
    </xf>
    <xf numFmtId="0" fontId="0" fillId="0" borderId="0" xfId="0" applyFont="1" applyFill="1" applyAlignment="1">
      <alignment vertical="top"/>
    </xf>
    <xf numFmtId="165" fontId="0" fillId="0" borderId="0" xfId="1" applyNumberFormat="1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0" fillId="0" borderId="0" xfId="0" applyFill="1"/>
    <xf numFmtId="0" fontId="0" fillId="0" borderId="0" xfId="0" applyFill="1" applyAlignment="1">
      <alignment vertical="top"/>
    </xf>
    <xf numFmtId="0" fontId="2" fillId="0" borderId="0" xfId="0" applyFont="1" applyFill="1" applyAlignment="1">
      <alignment horizontal="right" vertical="top"/>
    </xf>
    <xf numFmtId="166" fontId="0" fillId="0" borderId="0" xfId="0" applyNumberFormat="1" applyFill="1" applyAlignment="1">
      <alignment vertical="top"/>
    </xf>
    <xf numFmtId="0" fontId="2" fillId="0" borderId="0" xfId="0" applyFont="1" applyFill="1" applyAlignment="1">
      <alignment vertical="top"/>
    </xf>
    <xf numFmtId="0" fontId="21" fillId="0" borderId="0" xfId="0" applyFont="1" applyFill="1"/>
    <xf numFmtId="167" fontId="0" fillId="0" borderId="0" xfId="0" applyNumberFormat="1"/>
    <xf numFmtId="0" fontId="0" fillId="0" borderId="0" xfId="0"/>
    <xf numFmtId="49" fontId="0" fillId="0" borderId="0" xfId="0" applyNumberForma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0" fillId="0" borderId="0" xfId="44" applyAlignment="1">
      <alignment wrapText="1"/>
    </xf>
    <xf numFmtId="0" fontId="0" fillId="0" borderId="0" xfId="0" applyFont="1" applyAlignment="1">
      <alignment horizontal="left" vertical="top"/>
    </xf>
    <xf numFmtId="49" fontId="0" fillId="0" borderId="0" xfId="0" applyNumberFormat="1" applyAlignment="1">
      <alignment vertical="top" wrapText="1"/>
    </xf>
    <xf numFmtId="0" fontId="22" fillId="0" borderId="0" xfId="44" applyFont="1" applyAlignment="1">
      <alignment vertical="top"/>
    </xf>
    <xf numFmtId="0" fontId="23" fillId="0" borderId="0" xfId="0" applyFont="1" applyAlignment="1">
      <alignment horizontal="right" vertical="top"/>
    </xf>
    <xf numFmtId="0" fontId="23" fillId="0" borderId="0" xfId="0" applyFont="1" applyAlignment="1">
      <alignment vertical="top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top"/>
    </xf>
    <xf numFmtId="0" fontId="24" fillId="0" borderId="0" xfId="0" applyFont="1" applyAlignment="1">
      <alignment horizontal="right" vertical="top"/>
    </xf>
    <xf numFmtId="0" fontId="24" fillId="0" borderId="0" xfId="0" applyFont="1" applyAlignment="1">
      <alignment vertical="top"/>
    </xf>
    <xf numFmtId="49" fontId="24" fillId="0" borderId="0" xfId="0" applyNumberFormat="1" applyFont="1" applyAlignment="1">
      <alignment horizontal="right" vertical="center" wrapText="1"/>
    </xf>
    <xf numFmtId="0" fontId="25" fillId="0" borderId="0" xfId="0" applyFont="1"/>
    <xf numFmtId="0" fontId="23" fillId="0" borderId="0" xfId="0" applyFont="1" applyAlignment="1">
      <alignment horizontal="right" wrapText="1"/>
    </xf>
    <xf numFmtId="49" fontId="23" fillId="0" borderId="0" xfId="0" applyNumberFormat="1" applyFont="1" applyAlignment="1">
      <alignment vertical="center" wrapText="1"/>
    </xf>
    <xf numFmtId="165" fontId="23" fillId="0" borderId="0" xfId="1" applyNumberFormat="1" applyFont="1" applyAlignment="1">
      <alignment horizontal="right"/>
    </xf>
    <xf numFmtId="168" fontId="23" fillId="0" borderId="0" xfId="2" applyNumberFormat="1" applyFont="1" applyAlignment="1">
      <alignment horizontal="right" vertical="top"/>
    </xf>
    <xf numFmtId="0" fontId="23" fillId="0" borderId="0" xfId="0" applyNumberFormat="1" applyFont="1" applyAlignment="1" applyProtection="1">
      <alignment vertical="top"/>
      <protection locked="0"/>
    </xf>
    <xf numFmtId="0" fontId="23" fillId="0" borderId="0" xfId="0" applyNumberFormat="1" applyFont="1" applyAlignment="1" applyProtection="1">
      <alignment horizontal="right" vertical="top"/>
      <protection locked="0"/>
    </xf>
    <xf numFmtId="0" fontId="23" fillId="0" borderId="0" xfId="0" applyFont="1" applyAlignment="1">
      <alignment horizontal="right"/>
    </xf>
    <xf numFmtId="3" fontId="23" fillId="0" borderId="0" xfId="0" applyNumberFormat="1" applyFont="1" applyAlignment="1">
      <alignment horizontal="right"/>
    </xf>
    <xf numFmtId="0" fontId="24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2" fillId="0" borderId="0" xfId="44" applyFont="1" applyAlignment="1">
      <alignment wrapText="1"/>
    </xf>
    <xf numFmtId="0" fontId="23" fillId="0" borderId="0" xfId="0" applyFont="1"/>
    <xf numFmtId="165" fontId="0" fillId="0" borderId="0" xfId="0" applyNumberForma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44" applyFont="1" applyAlignment="1">
      <alignment horizontal="left" indent="1"/>
    </xf>
    <xf numFmtId="49" fontId="0" fillId="0" borderId="0" xfId="0" applyNumberFormat="1" applyAlignment="1">
      <alignment vertical="top" wrapText="1"/>
    </xf>
    <xf numFmtId="0" fontId="20" fillId="0" borderId="0" xfId="44" applyFont="1" applyAlignment="1">
      <alignment horizontal="left" indent="1"/>
    </xf>
    <xf numFmtId="4" fontId="0" fillId="0" borderId="0" xfId="0" applyNumberFormat="1" applyAlignment="1">
      <alignment horizontal="right"/>
    </xf>
    <xf numFmtId="38" fontId="3" fillId="0" borderId="1" xfId="2" applyNumberFormat="1" applyFont="1" applyBorder="1" applyAlignment="1">
      <alignment horizontal="right" vertical="top" wrapText="1"/>
    </xf>
    <xf numFmtId="38" fontId="4" fillId="34" borderId="1" xfId="2" applyNumberFormat="1" applyFont="1" applyFill="1" applyBorder="1" applyAlignment="1">
      <alignment horizontal="right" vertical="top"/>
    </xf>
    <xf numFmtId="169" fontId="4" fillId="0" borderId="1" xfId="2" applyNumberFormat="1" applyFont="1" applyBorder="1" applyAlignment="1">
      <alignment horizontal="right" vertical="top"/>
    </xf>
    <xf numFmtId="169" fontId="3" fillId="0" borderId="1" xfId="2" applyNumberFormat="1" applyFont="1" applyBorder="1" applyAlignment="1">
      <alignment horizontal="right" vertical="top"/>
    </xf>
    <xf numFmtId="166" fontId="0" fillId="0" borderId="0" xfId="45" applyNumberFormat="1" applyFont="1"/>
    <xf numFmtId="49" fontId="0" fillId="0" borderId="0" xfId="0" applyNumberFormat="1" applyAlignment="1">
      <alignment vertical="top" wrapText="1"/>
    </xf>
    <xf numFmtId="0" fontId="0" fillId="0" borderId="0" xfId="0" quotePrefix="1" applyFont="1"/>
    <xf numFmtId="0" fontId="0" fillId="35" borderId="0" xfId="0" applyFill="1"/>
    <xf numFmtId="165" fontId="0" fillId="35" borderId="0" xfId="0" applyNumberFormat="1" applyFill="1"/>
    <xf numFmtId="38" fontId="2" fillId="0" borderId="0" xfId="0" applyNumberFormat="1" applyFont="1"/>
    <xf numFmtId="0" fontId="0" fillId="0" borderId="0" xfId="0" applyFont="1" applyAlignment="1">
      <alignment horizontal="left" vertical="top" indent="1"/>
    </xf>
    <xf numFmtId="38" fontId="4" fillId="36" borderId="1" xfId="2" applyNumberFormat="1" applyFont="1" applyFill="1" applyBorder="1" applyAlignment="1">
      <alignment horizontal="right" vertical="top"/>
    </xf>
    <xf numFmtId="0" fontId="21" fillId="33" borderId="0" xfId="0" applyFont="1" applyFill="1" applyAlignment="1">
      <alignment horizontal="left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20" fillId="0" borderId="0" xfId="44" applyAlignment="1">
      <alignment vertical="top" wrapText="1"/>
    </xf>
    <xf numFmtId="0" fontId="2" fillId="0" borderId="0" xfId="0" applyFont="1" applyAlignment="1">
      <alignment horizontal="center" vertical="top" wrapText="1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wrapText="1"/>
    </xf>
    <xf numFmtId="0" fontId="20" fillId="0" borderId="0" xfId="44" applyAlignment="1">
      <alignment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2" fillId="0" borderId="0" xfId="44" applyFont="1" applyAlignment="1">
      <alignment wrapText="1"/>
    </xf>
    <xf numFmtId="0" fontId="24" fillId="0" borderId="0" xfId="0" applyFont="1" applyAlignment="1">
      <alignment horizontal="center" vertical="center" wrapText="1"/>
    </xf>
    <xf numFmtId="49" fontId="23" fillId="0" borderId="0" xfId="0" applyNumberFormat="1" applyFont="1" applyAlignment="1">
      <alignment wrapText="1"/>
    </xf>
    <xf numFmtId="0" fontId="24" fillId="0" borderId="0" xfId="0" applyFont="1" applyAlignment="1">
      <alignment wrapText="1"/>
    </xf>
    <xf numFmtId="170" fontId="0" fillId="0" borderId="0" xfId="0" applyNumberFormat="1" applyFont="1" applyAlignment="1">
      <alignment vertical="top"/>
    </xf>
    <xf numFmtId="170" fontId="0" fillId="0" borderId="0" xfId="0" applyNumberFormat="1" applyAlignment="1">
      <alignment vertical="top"/>
    </xf>
    <xf numFmtId="2" fontId="0" fillId="0" borderId="0" xfId="0" applyNumberFormat="1" applyAlignment="1">
      <alignment vertical="top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4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45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stats.govt.nz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stats.govt.nz" TargetMode="Externa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stats.govt.nz" TargetMode="Externa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stats.govt.nz" TargetMode="Externa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stats.govt.nz" TargetMode="Externa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stats.govt.nz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stats.govt.nz" TargetMode="Externa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stats.govt.nz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stats.govt.nz" TargetMode="Externa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stats.govt.nz" TargetMode="Externa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stats.govt.nz" TargetMode="Externa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stats.govt.nz" TargetMode="Externa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stats.govt.nz" TargetMode="Externa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stats.govt.nz" TargetMode="Externa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stats.govt.nz" TargetMode="Externa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stats.govt.nz" TargetMode="Externa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stats.govt.nz" TargetMode="Externa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stats.govt.nz" TargetMode="Externa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stats.govt.nz" TargetMode="Externa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stats.govt.nz" TargetMode="Externa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stats.govt.nz" TargetMode="Externa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stats.govt.nz" TargetMode="Externa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stats.govt.nz" TargetMode="Externa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stats.govt.n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3"/>
  <sheetViews>
    <sheetView tabSelected="1" workbookViewId="0"/>
  </sheetViews>
  <sheetFormatPr defaultRowHeight="15" x14ac:dyDescent="0.25"/>
  <cols>
    <col min="1" max="1" width="48.7109375" style="79" customWidth="1"/>
    <col min="2" max="16384" width="9.140625" style="79"/>
  </cols>
  <sheetData>
    <row r="1" spans="1:1" x14ac:dyDescent="0.25">
      <c r="A1" s="78" t="s">
        <v>32</v>
      </c>
    </row>
    <row r="2" spans="1:1" ht="31.5" x14ac:dyDescent="0.5">
      <c r="A2" s="80" t="s">
        <v>339</v>
      </c>
    </row>
    <row r="3" spans="1:1" x14ac:dyDescent="0.25">
      <c r="A3" s="91" t="s">
        <v>375</v>
      </c>
    </row>
    <row r="5" spans="1:1" x14ac:dyDescent="0.25">
      <c r="A5" s="79" t="s">
        <v>33</v>
      </c>
    </row>
    <row r="7" spans="1:1" x14ac:dyDescent="0.25">
      <c r="A7" s="78" t="s">
        <v>34</v>
      </c>
    </row>
    <row r="8" spans="1:1" x14ac:dyDescent="0.25">
      <c r="A8" s="78"/>
    </row>
    <row r="9" spans="1:1" x14ac:dyDescent="0.25">
      <c r="A9" s="78" t="s">
        <v>44</v>
      </c>
    </row>
    <row r="10" spans="1:1" x14ac:dyDescent="0.25">
      <c r="A10" s="10" t="s">
        <v>322</v>
      </c>
    </row>
    <row r="11" spans="1:1" x14ac:dyDescent="0.25">
      <c r="A11" s="10" t="s">
        <v>311</v>
      </c>
    </row>
    <row r="12" spans="1:1" x14ac:dyDescent="0.25">
      <c r="A12" s="10" t="s">
        <v>312</v>
      </c>
    </row>
    <row r="13" spans="1:1" x14ac:dyDescent="0.25">
      <c r="A13" s="10" t="s">
        <v>313</v>
      </c>
    </row>
    <row r="14" spans="1:1" x14ac:dyDescent="0.25">
      <c r="A14" s="10" t="s">
        <v>314</v>
      </c>
    </row>
    <row r="15" spans="1:1" x14ac:dyDescent="0.25">
      <c r="A15" s="10" t="s">
        <v>384</v>
      </c>
    </row>
    <row r="16" spans="1:1" x14ac:dyDescent="0.25">
      <c r="A16" s="10"/>
    </row>
    <row r="17" spans="1:1" x14ac:dyDescent="0.25">
      <c r="A17" s="78" t="s">
        <v>334</v>
      </c>
    </row>
    <row r="18" spans="1:1" x14ac:dyDescent="0.25">
      <c r="A18" s="10" t="s">
        <v>335</v>
      </c>
    </row>
    <row r="19" spans="1:1" x14ac:dyDescent="0.25">
      <c r="A19" s="10" t="s">
        <v>336</v>
      </c>
    </row>
    <row r="20" spans="1:1" x14ac:dyDescent="0.25">
      <c r="A20" s="10"/>
    </row>
    <row r="21" spans="1:1" x14ac:dyDescent="0.25">
      <c r="A21" s="78" t="s">
        <v>309</v>
      </c>
    </row>
    <row r="22" spans="1:1" x14ac:dyDescent="0.25">
      <c r="A22" s="78" t="s">
        <v>42</v>
      </c>
    </row>
    <row r="23" spans="1:1" x14ac:dyDescent="0.25">
      <c r="A23" s="81" t="s">
        <v>2</v>
      </c>
    </row>
    <row r="24" spans="1:1" x14ac:dyDescent="0.25">
      <c r="A24" s="81" t="s">
        <v>3</v>
      </c>
    </row>
    <row r="25" spans="1:1" x14ac:dyDescent="0.25">
      <c r="A25" s="81" t="s">
        <v>4</v>
      </c>
    </row>
    <row r="26" spans="1:1" x14ac:dyDescent="0.25">
      <c r="A26" s="81" t="s">
        <v>5</v>
      </c>
    </row>
    <row r="27" spans="1:1" x14ac:dyDescent="0.25">
      <c r="A27" s="81" t="s">
        <v>6</v>
      </c>
    </row>
    <row r="28" spans="1:1" x14ac:dyDescent="0.25">
      <c r="A28" s="81" t="s">
        <v>7</v>
      </c>
    </row>
    <row r="29" spans="1:1" x14ac:dyDescent="0.25">
      <c r="A29" s="81" t="s">
        <v>8</v>
      </c>
    </row>
    <row r="30" spans="1:1" x14ac:dyDescent="0.25">
      <c r="A30" s="78" t="s">
        <v>45</v>
      </c>
    </row>
    <row r="31" spans="1:1" x14ac:dyDescent="0.25">
      <c r="A31" s="81" t="s">
        <v>10</v>
      </c>
    </row>
    <row r="32" spans="1:1" x14ac:dyDescent="0.25">
      <c r="A32" s="81" t="s">
        <v>11</v>
      </c>
    </row>
    <row r="33" spans="1:1" x14ac:dyDescent="0.25">
      <c r="A33" s="81" t="s">
        <v>12</v>
      </c>
    </row>
    <row r="34" spans="1:1" x14ac:dyDescent="0.25">
      <c r="A34" s="81" t="s">
        <v>13</v>
      </c>
    </row>
    <row r="35" spans="1:1" x14ac:dyDescent="0.25">
      <c r="A35" s="81" t="s">
        <v>14</v>
      </c>
    </row>
    <row r="36" spans="1:1" x14ac:dyDescent="0.25">
      <c r="A36" s="81" t="s">
        <v>15</v>
      </c>
    </row>
    <row r="37" spans="1:1" x14ac:dyDescent="0.25">
      <c r="A37" s="81" t="s">
        <v>16</v>
      </c>
    </row>
    <row r="38" spans="1:1" x14ac:dyDescent="0.25">
      <c r="A38" s="81" t="s">
        <v>17</v>
      </c>
    </row>
    <row r="39" spans="1:1" x14ac:dyDescent="0.25">
      <c r="A39" s="81" t="s">
        <v>18</v>
      </c>
    </row>
    <row r="40" spans="1:1" x14ac:dyDescent="0.25">
      <c r="A40" s="81" t="s">
        <v>19</v>
      </c>
    </row>
    <row r="41" spans="1:1" x14ac:dyDescent="0.25">
      <c r="A41" s="81" t="s">
        <v>20</v>
      </c>
    </row>
    <row r="42" spans="1:1" x14ac:dyDescent="0.25">
      <c r="A42" s="81" t="s">
        <v>21</v>
      </c>
    </row>
    <row r="43" spans="1:1" x14ac:dyDescent="0.25">
      <c r="A43" s="81" t="s">
        <v>22</v>
      </c>
    </row>
    <row r="44" spans="1:1" x14ac:dyDescent="0.25">
      <c r="A44" s="81" t="s">
        <v>23</v>
      </c>
    </row>
    <row r="45" spans="1:1" x14ac:dyDescent="0.25">
      <c r="A45" s="81" t="s">
        <v>24</v>
      </c>
    </row>
    <row r="46" spans="1:1" x14ac:dyDescent="0.25">
      <c r="A46" s="81" t="s">
        <v>25</v>
      </c>
    </row>
    <row r="47" spans="1:1" x14ac:dyDescent="0.25">
      <c r="A47" s="81" t="s">
        <v>41</v>
      </c>
    </row>
    <row r="48" spans="1:1" x14ac:dyDescent="0.25">
      <c r="A48" s="81"/>
    </row>
    <row r="49" spans="1:1" x14ac:dyDescent="0.25">
      <c r="A49" s="78" t="s">
        <v>315</v>
      </c>
    </row>
    <row r="50" spans="1:1" x14ac:dyDescent="0.25">
      <c r="A50" s="78" t="s">
        <v>42</v>
      </c>
    </row>
    <row r="51" spans="1:1" x14ac:dyDescent="0.25">
      <c r="A51" s="10" t="s">
        <v>361</v>
      </c>
    </row>
    <row r="52" spans="1:1" x14ac:dyDescent="0.25">
      <c r="A52" s="10" t="s">
        <v>362</v>
      </c>
    </row>
    <row r="53" spans="1:1" x14ac:dyDescent="0.25">
      <c r="A53" s="10" t="s">
        <v>363</v>
      </c>
    </row>
    <row r="54" spans="1:1" x14ac:dyDescent="0.25">
      <c r="A54" s="10" t="s">
        <v>364</v>
      </c>
    </row>
    <row r="55" spans="1:1" x14ac:dyDescent="0.25">
      <c r="A55" s="10" t="s">
        <v>365</v>
      </c>
    </row>
    <row r="56" spans="1:1" x14ac:dyDescent="0.25">
      <c r="A56" s="10" t="s">
        <v>8</v>
      </c>
    </row>
    <row r="57" spans="1:1" x14ac:dyDescent="0.25">
      <c r="A57" s="78" t="s">
        <v>45</v>
      </c>
    </row>
    <row r="58" spans="1:1" x14ac:dyDescent="0.25">
      <c r="A58" s="10" t="s">
        <v>366</v>
      </c>
    </row>
    <row r="59" spans="1:1" x14ac:dyDescent="0.25">
      <c r="A59" s="10" t="s">
        <v>367</v>
      </c>
    </row>
    <row r="60" spans="1:1" x14ac:dyDescent="0.25">
      <c r="A60" s="10" t="s">
        <v>368</v>
      </c>
    </row>
    <row r="61" spans="1:1" x14ac:dyDescent="0.25">
      <c r="A61" s="10" t="s">
        <v>369</v>
      </c>
    </row>
    <row r="62" spans="1:1" x14ac:dyDescent="0.25">
      <c r="A62" s="10" t="s">
        <v>166</v>
      </c>
    </row>
    <row r="63" spans="1:1" x14ac:dyDescent="0.25">
      <c r="A63" s="81"/>
    </row>
    <row r="64" spans="1:1" x14ac:dyDescent="0.25">
      <c r="A64" s="78" t="s">
        <v>310</v>
      </c>
    </row>
    <row r="65" spans="1:1" x14ac:dyDescent="0.25">
      <c r="A65" s="78" t="s">
        <v>43</v>
      </c>
    </row>
    <row r="66" spans="1:1" x14ac:dyDescent="0.25">
      <c r="A66" s="83" t="s">
        <v>324</v>
      </c>
    </row>
    <row r="67" spans="1:1" x14ac:dyDescent="0.25">
      <c r="A67" s="81" t="s">
        <v>31</v>
      </c>
    </row>
    <row r="68" spans="1:1" x14ac:dyDescent="0.25">
      <c r="A68" s="78" t="s">
        <v>167</v>
      </c>
    </row>
    <row r="69" spans="1:1" x14ac:dyDescent="0.25">
      <c r="A69" s="81" t="s">
        <v>168</v>
      </c>
    </row>
    <row r="70" spans="1:1" x14ac:dyDescent="0.25">
      <c r="A70" s="81" t="s">
        <v>189</v>
      </c>
    </row>
    <row r="71" spans="1:1" x14ac:dyDescent="0.25">
      <c r="A71" s="81" t="s">
        <v>202</v>
      </c>
    </row>
    <row r="72" spans="1:1" x14ac:dyDescent="0.25">
      <c r="A72" s="81" t="s">
        <v>205</v>
      </c>
    </row>
    <row r="73" spans="1:1" x14ac:dyDescent="0.25">
      <c r="A73" s="95" t="s">
        <v>371</v>
      </c>
    </row>
  </sheetData>
  <hyperlinks>
    <hyperlink ref="A11" location="'One Year Model - INFOSHARE DATA'!A1" display="One Year Model - INFOSHARE DATA" xr:uid="{00000000-0004-0000-0000-000000000000}"/>
    <hyperlink ref="A12" location="'Ten Year Model - INFOSHARE DATA'!A1" display="Ten Year Model - INFOSHARE DATA" xr:uid="{00000000-0004-0000-0000-000001000000}"/>
    <hyperlink ref="A23" location="Rates!A1" display="Rates" xr:uid="{00000000-0004-0000-0000-000002000000}"/>
    <hyperlink ref="A24" location="'Regulatory income &amp; petrol tax'!A1" display="Regulatory income and petrol tax" xr:uid="{00000000-0004-0000-0000-000003000000}"/>
    <hyperlink ref="A25" location="'Grants, subsidies, donations'!A1" display="Current grants, subsidies, and donations income" xr:uid="{00000000-0004-0000-0000-000004000000}"/>
    <hyperlink ref="A26" location="'Interest income'!A1" display="Interest income" xr:uid="{00000000-0004-0000-0000-000005000000}"/>
    <hyperlink ref="A27" location="'Dividend income'!A1" display="Dividend income" xr:uid="{00000000-0004-0000-0000-000006000000}"/>
    <hyperlink ref="A28" location="'Sales and other operating incom'!A1" display="Sales and other operating income" xr:uid="{00000000-0004-0000-0000-000007000000}"/>
    <hyperlink ref="A29" location="'Total operating income'!A1" display="Total operating income" xr:uid="{00000000-0004-0000-0000-000008000000}"/>
    <hyperlink ref="A31" location="Roading!A1" display="Roading" xr:uid="{00000000-0004-0000-0000-000009000000}"/>
    <hyperlink ref="A32" location="Transportation!A1" display="Transportation" xr:uid="{00000000-0004-0000-0000-00000A000000}"/>
    <hyperlink ref="A33" location="'Water supply'!A1" display="Water supply" xr:uid="{00000000-0004-0000-0000-00000B000000}"/>
    <hyperlink ref="A34" location="Wastewater!A1" display="Wastewater" xr:uid="{00000000-0004-0000-0000-00000C000000}"/>
    <hyperlink ref="A35" location="'Solid waste refuse'!A1" display="Solid waste/refuse" xr:uid="{00000000-0004-0000-0000-00000D000000}"/>
    <hyperlink ref="A36" location="'Environmental protection'!A1" display="Environmental protection" xr:uid="{00000000-0004-0000-0000-00000E000000}"/>
    <hyperlink ref="A37" location="Culture!A1" display="Culture" xr:uid="{00000000-0004-0000-0000-00000F000000}"/>
    <hyperlink ref="A38" location="'Recreation and sport'!A1" display="Recreation and sport" xr:uid="{00000000-0004-0000-0000-000010000000}"/>
    <hyperlink ref="A39" location="Property!A1" display="Property" xr:uid="{00000000-0004-0000-0000-000011000000}"/>
    <hyperlink ref="A40" location="'Emergency management'!A1" display="Emergency management" xr:uid="{00000000-0004-0000-0000-000012000000}"/>
    <hyperlink ref="A41" location="'Planning and regulation'!A1" display="Planning and regulation" xr:uid="{00000000-0004-0000-0000-000013000000}"/>
    <hyperlink ref="A42" location="'Community development'!A1" display="Community development" xr:uid="{00000000-0004-0000-0000-000014000000}"/>
    <hyperlink ref="A43" location="'Economic development'!A1" display="Economic development" xr:uid="{00000000-0004-0000-0000-000015000000}"/>
    <hyperlink ref="A44" location="Governance!A1" display="Governance" xr:uid="{00000000-0004-0000-0000-000016000000}"/>
    <hyperlink ref="A45" location="'Council support services'!A1" display="Council support services" xr:uid="{00000000-0004-0000-0000-000017000000}"/>
    <hyperlink ref="A46" location="'Other activities'!A1" display="Other activities" xr:uid="{00000000-0004-0000-0000-000018000000}"/>
    <hyperlink ref="A47" location="'Total operating expenses'!A1" display="Total operating expense" xr:uid="{00000000-0004-0000-0000-000019000000}"/>
    <hyperlink ref="A66" location="Population!A1" display="Population" xr:uid="{00000000-0004-0000-0000-00001A000000}"/>
    <hyperlink ref="A67" location="'Rating units'!A1" display="Rating units" xr:uid="{00000000-0004-0000-0000-00001B000000}"/>
    <hyperlink ref="A69" location="'Dropdown list'!A1" display="Dropdown list (city and district councils)" xr:uid="{00000000-0004-0000-0000-00001C000000}"/>
    <hyperlink ref="A70" location="'Operating surplus or deficit'!A1" display="Operating  surplus/deficit 2015/16" xr:uid="{00000000-0004-0000-0000-00001D000000}"/>
    <hyperlink ref="A71" location="'Financial position'!A1" display="Financial position 2015/16" xr:uid="{00000000-0004-0000-0000-00001E000000}"/>
    <hyperlink ref="A72" location="'Length of roads'!A1" display="Length of roads" xr:uid="{00000000-0004-0000-0000-00001F000000}"/>
    <hyperlink ref="A13" location="'One Year Model - LTP DATA'!A1" display="One Year Model - LTP DATA" xr:uid="{00000000-0004-0000-0000-000020000000}"/>
    <hyperlink ref="A14" location="'Ten Year Model - LTP DATA'!A1" display="Ten Year Model - LTP DATA" xr:uid="{00000000-0004-0000-0000-000021000000}"/>
    <hyperlink ref="A51" location="'7001 Rates income'!A1" display="Rates income" xr:uid="{00000000-0004-0000-0000-000022000000}"/>
    <hyperlink ref="A52" location="'7001b Targeted metered water'!A1" display="Targeted  metered water rates" xr:uid="{00000000-0004-0000-0000-000023000000}"/>
    <hyperlink ref="A53" location="'7002 Subsidies and grants'!A1" display="Subsidies &amp; grants income" xr:uid="{00000000-0004-0000-0000-000024000000}"/>
    <hyperlink ref="A54" location="'7003 Other income'!A1" display="Other income" xr:uid="{00000000-0004-0000-0000-000025000000}"/>
    <hyperlink ref="A55" location="'7004 Development contributions'!A1" display="Development &amp; financial contributions" xr:uid="{00000000-0004-0000-0000-000026000000}"/>
    <hyperlink ref="A56" location="'7005 Total operating income'!A1" display="Total operating income" xr:uid="{00000000-0004-0000-0000-000027000000}"/>
    <hyperlink ref="A61" location="'8005 Other expenses'!A1" display="Other operating expenditure" xr:uid="{00000000-0004-0000-0000-00002A000000}"/>
    <hyperlink ref="A58" location="'8001 Employee costs'!A1" display="Employee costs" xr:uid="{00000000-0004-0000-0000-00002B000000}"/>
    <hyperlink ref="A59" location="'8002 Interest expense'!A1" display="Interest expense" xr:uid="{00000000-0004-0000-0000-00002C000000}"/>
    <hyperlink ref="A60" location="'8003 Depreciation'!A1" display="Depreciation &amp; amortisation" xr:uid="{00000000-0004-0000-0000-00002D000000}"/>
    <hyperlink ref="A10" location="'Prospective benchmark councils'!A1" display="Prospective benchmark councils" xr:uid="{00000000-0004-0000-0000-00002E000000}"/>
    <hyperlink ref="A18" location="'Higher roading subsidy'!A1" display="Higher roading subsidy" xr:uid="{00000000-0004-0000-0000-00002F000000}"/>
    <hyperlink ref="A19" location="'Different debt levels'!A1" display="Different debt levels" xr:uid="{00000000-0004-0000-0000-000030000000}"/>
    <hyperlink ref="A62" location="'8006 Total operating expenditur'!A1" display="Total operating expenditure" xr:uid="{FC0DEF41-8EB6-4011-A78C-E91F437A3492}"/>
    <hyperlink ref="A15" location="'Year One Summary Results'!A1" display="Year One Summary Results - ML, Infoshare and LTP data" xr:uid="{996A4060-9B16-41E9-A3F5-FA3D8118851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3"/>
  <sheetViews>
    <sheetView zoomScale="75" zoomScaleNormal="75" workbookViewId="0"/>
  </sheetViews>
  <sheetFormatPr defaultRowHeight="15" x14ac:dyDescent="0.25"/>
  <cols>
    <col min="1" max="1" width="45.42578125" style="49" customWidth="1"/>
    <col min="2" max="2" width="26.28515625" style="49" customWidth="1"/>
    <col min="3" max="4" width="19.140625" style="31" customWidth="1"/>
    <col min="5" max="5" width="4.140625" style="49" customWidth="1"/>
    <col min="6" max="7" width="36.7109375" style="31" customWidth="1"/>
    <col min="8" max="16384" width="9.140625" style="49"/>
  </cols>
  <sheetData>
    <row r="1" spans="1:7" x14ac:dyDescent="0.25">
      <c r="A1" s="9" t="s">
        <v>35</v>
      </c>
    </row>
    <row r="3" spans="1:7" x14ac:dyDescent="0.25">
      <c r="A3" s="1" t="s">
        <v>337</v>
      </c>
      <c r="B3" s="1"/>
      <c r="C3" s="34"/>
      <c r="D3" s="34"/>
      <c r="F3" s="34"/>
      <c r="G3" s="34"/>
    </row>
    <row r="4" spans="1:7" x14ac:dyDescent="0.25">
      <c r="A4" s="6"/>
      <c r="B4" s="6"/>
      <c r="C4" s="34"/>
      <c r="D4" s="34"/>
      <c r="F4" s="34"/>
      <c r="G4" s="34"/>
    </row>
    <row r="5" spans="1:7" x14ac:dyDescent="0.25">
      <c r="A5" s="1" t="s">
        <v>29</v>
      </c>
      <c r="B5" s="6"/>
      <c r="C5" s="34"/>
      <c r="D5" s="34"/>
      <c r="F5" s="34"/>
      <c r="G5" s="34"/>
    </row>
    <row r="6" spans="1:7" x14ac:dyDescent="0.25">
      <c r="A6" s="6" t="s">
        <v>30</v>
      </c>
      <c r="B6" s="7">
        <v>24000</v>
      </c>
      <c r="C6" s="54" t="s">
        <v>204</v>
      </c>
      <c r="D6" s="34"/>
      <c r="F6" s="34"/>
      <c r="G6" s="34"/>
    </row>
    <row r="7" spans="1:7" x14ac:dyDescent="0.25">
      <c r="A7" s="6" t="s">
        <v>31</v>
      </c>
      <c r="B7" s="7">
        <f>+'Prospective benchmark councils'!B7</f>
        <v>15238</v>
      </c>
      <c r="C7" s="54" t="s">
        <v>203</v>
      </c>
      <c r="D7" s="34"/>
      <c r="F7" s="34"/>
      <c r="G7" s="34"/>
    </row>
    <row r="8" spans="1:7" x14ac:dyDescent="0.25">
      <c r="A8" s="6"/>
      <c r="B8" s="6"/>
      <c r="C8" s="34"/>
      <c r="D8" s="34"/>
      <c r="F8" s="34"/>
      <c r="G8" s="34"/>
    </row>
    <row r="9" spans="1:7" x14ac:dyDescent="0.25">
      <c r="A9" s="1" t="s">
        <v>39</v>
      </c>
      <c r="B9" s="6"/>
      <c r="C9" s="34"/>
      <c r="D9" s="34"/>
      <c r="F9" s="34"/>
      <c r="G9" s="34"/>
    </row>
    <row r="10" spans="1:7" x14ac:dyDescent="0.25">
      <c r="A10" s="1"/>
      <c r="B10" s="6"/>
      <c r="C10" s="34"/>
      <c r="D10" s="34"/>
      <c r="F10" s="34"/>
      <c r="G10" s="34"/>
    </row>
    <row r="11" spans="1:7" x14ac:dyDescent="0.25">
      <c r="A11" s="1" t="s">
        <v>171</v>
      </c>
      <c r="B11" s="6"/>
      <c r="C11" s="34"/>
      <c r="D11" s="34"/>
      <c r="F11" s="34"/>
      <c r="G11" s="34"/>
    </row>
    <row r="12" spans="1:7" x14ac:dyDescent="0.25">
      <c r="A12" s="6"/>
      <c r="B12" s="6"/>
      <c r="C12" s="34"/>
      <c r="D12" s="34"/>
      <c r="F12" s="34"/>
      <c r="G12" s="34"/>
    </row>
    <row r="14" spans="1:7" x14ac:dyDescent="0.25">
      <c r="A14" s="3" t="s">
        <v>370</v>
      </c>
      <c r="B14" s="3" t="s">
        <v>28</v>
      </c>
      <c r="C14" s="4" t="s">
        <v>1</v>
      </c>
      <c r="D14" s="4" t="s">
        <v>170</v>
      </c>
      <c r="F14" s="4" t="s">
        <v>340</v>
      </c>
      <c r="G14" s="4" t="s">
        <v>341</v>
      </c>
    </row>
    <row r="15" spans="1:7" x14ac:dyDescent="0.25">
      <c r="A15" s="5" t="s">
        <v>361</v>
      </c>
      <c r="B15" s="5" t="s">
        <v>117</v>
      </c>
      <c r="C15" s="35">
        <f>VLOOKUP($B15,'7001 Rates income'!$A$7:$E$98,4,FALSE)</f>
        <v>1351.7131474103585</v>
      </c>
      <c r="D15" s="35">
        <f>VLOOKUP($B15,'7001 Rates income'!$A$7:$E$98,5,FALSE)</f>
        <v>2845.4732251436239</v>
      </c>
      <c r="E15" s="36"/>
      <c r="F15" s="87">
        <f>+C15*$B$6/1000000</f>
        <v>32.441115537848603</v>
      </c>
      <c r="G15" s="87">
        <f>+D15*$B$7/1000000</f>
        <v>43.35932100473854</v>
      </c>
    </row>
    <row r="16" spans="1:7" x14ac:dyDescent="0.25">
      <c r="A16" s="5" t="s">
        <v>317</v>
      </c>
      <c r="B16" s="5" t="s">
        <v>117</v>
      </c>
      <c r="C16" s="35">
        <f>VLOOKUP($B16,'7001b Targeted metered water'!$A$7:$E$98,4,FALSE)</f>
        <v>0</v>
      </c>
      <c r="D16" s="35">
        <f>VLOOKUP($B16,'7001b Targeted metered water'!$A$7:$E$98,5,FALSE)</f>
        <v>0</v>
      </c>
      <c r="E16" s="36"/>
      <c r="F16" s="87">
        <f t="shared" ref="F16:F20" si="0">+C16*$B$6/1000000</f>
        <v>0</v>
      </c>
      <c r="G16" s="87">
        <f t="shared" ref="G16:G20" si="1">+D16*$B$7/1000000</f>
        <v>0</v>
      </c>
    </row>
    <row r="17" spans="1:8" x14ac:dyDescent="0.25">
      <c r="A17" s="5" t="s">
        <v>363</v>
      </c>
      <c r="B17" s="5" t="s">
        <v>117</v>
      </c>
      <c r="C17" s="35">
        <f>VLOOKUP($B17,'7002 Subsidies and grants'!$A$7:$E$98,4,FALSE)</f>
        <v>160.65737051792829</v>
      </c>
      <c r="D17" s="35">
        <f>VLOOKUP($B17,'7002 Subsidies and grants'!$A$7:$E$98,5,FALSE)</f>
        <v>338.19767685662765</v>
      </c>
      <c r="E17" s="36"/>
      <c r="F17" s="87">
        <f t="shared" si="0"/>
        <v>3.8557768924302791</v>
      </c>
      <c r="G17" s="87">
        <f t="shared" si="1"/>
        <v>5.1534561999412922</v>
      </c>
    </row>
    <row r="18" spans="1:8" x14ac:dyDescent="0.25">
      <c r="A18" s="5" t="s">
        <v>364</v>
      </c>
      <c r="B18" s="5" t="s">
        <v>117</v>
      </c>
      <c r="C18" s="35">
        <f>VLOOKUP($B18,'7003 Other income'!$A$7:$E$98,4,FALSE)</f>
        <v>520.19920318725099</v>
      </c>
      <c r="D18" s="35">
        <f>VLOOKUP($B18,'7003 Other income'!$A$7:$E$98,5,FALSE)</f>
        <v>1095.0643686836918</v>
      </c>
      <c r="E18" s="36"/>
      <c r="F18" s="87">
        <f t="shared" si="0"/>
        <v>12.484780876494025</v>
      </c>
      <c r="G18" s="87">
        <f t="shared" si="1"/>
        <v>16.686590850002094</v>
      </c>
    </row>
    <row r="19" spans="1:8" x14ac:dyDescent="0.25">
      <c r="A19" s="5" t="s">
        <v>365</v>
      </c>
      <c r="B19" s="5" t="s">
        <v>117</v>
      </c>
      <c r="C19" s="35">
        <f>VLOOKUP($B19,'7004 Development contributions'!$A$7:$E$98,4,FALSE)</f>
        <v>104.92031872509961</v>
      </c>
      <c r="D19" s="35">
        <f>VLOOKUP($B19,'7004 Development contributions'!$A$7:$E$98,5,FALSE)</f>
        <v>220.86635635509708</v>
      </c>
      <c r="E19" s="36"/>
      <c r="F19" s="87">
        <f t="shared" si="0"/>
        <v>2.5180876494023905</v>
      </c>
      <c r="G19" s="87">
        <f t="shared" si="1"/>
        <v>3.3655615381389694</v>
      </c>
    </row>
    <row r="20" spans="1:8" x14ac:dyDescent="0.25">
      <c r="A20" s="3" t="s">
        <v>8</v>
      </c>
      <c r="B20" s="5"/>
      <c r="C20" s="37">
        <f>+SUM(C15:C19)</f>
        <v>2137.4900398406371</v>
      </c>
      <c r="D20" s="37">
        <f>+SUM(D15:D19)</f>
        <v>4499.601627039041</v>
      </c>
      <c r="E20" s="94"/>
      <c r="F20" s="88">
        <f t="shared" si="0"/>
        <v>51.299760956175291</v>
      </c>
      <c r="G20" s="88">
        <f t="shared" si="1"/>
        <v>68.564929592820917</v>
      </c>
    </row>
    <row r="21" spans="1:8" x14ac:dyDescent="0.25">
      <c r="A21" s="3" t="s">
        <v>185</v>
      </c>
      <c r="B21" s="3"/>
      <c r="C21" s="35"/>
      <c r="D21" s="35"/>
      <c r="E21" s="36"/>
      <c r="F21" s="38"/>
      <c r="G21" s="38"/>
    </row>
    <row r="22" spans="1:8" x14ac:dyDescent="0.25">
      <c r="A22" s="5" t="s">
        <v>366</v>
      </c>
      <c r="B22" s="5" t="s">
        <v>117</v>
      </c>
      <c r="C22" s="35">
        <f>VLOOKUP($B22,'8001 Employee costs'!$A$7:$E$98,4,FALSE)</f>
        <v>396.51394422310761</v>
      </c>
      <c r="D22" s="35">
        <f>VLOOKUP($B22,'8001 Employee costs'!$A$7:$E$98,5,FALSE)</f>
        <v>834.69618819977359</v>
      </c>
      <c r="E22" s="36"/>
      <c r="F22" s="87">
        <f>+C22*$B$6/1000000</f>
        <v>9.5163346613545823</v>
      </c>
      <c r="G22" s="87">
        <f>+D22*$B$7/1000000</f>
        <v>12.719100515788149</v>
      </c>
    </row>
    <row r="23" spans="1:8" x14ac:dyDescent="0.25">
      <c r="A23" s="5" t="s">
        <v>367</v>
      </c>
      <c r="B23" s="5" t="s">
        <v>117</v>
      </c>
      <c r="C23" s="96">
        <f>VLOOKUP($B23,'8002 Interest expense'!$A$7:$E$98,4,FALSE)*0.5</f>
        <v>98.247011952191244</v>
      </c>
      <c r="D23" s="96">
        <f>VLOOKUP($B23,'8002 Interest expense'!$A$7:$E$98,5,FALSE)*0.5</f>
        <v>206.81846773179015</v>
      </c>
      <c r="E23" s="36"/>
      <c r="F23" s="87">
        <f>+C23*$B$6/1000000</f>
        <v>2.3579282868525899</v>
      </c>
      <c r="G23" s="87">
        <f t="shared" ref="G23:G25" si="2">+D23*$B$7/1000000</f>
        <v>3.1514998112970183</v>
      </c>
      <c r="H23" s="89"/>
    </row>
    <row r="24" spans="1:8" x14ac:dyDescent="0.25">
      <c r="A24" s="5" t="s">
        <v>368</v>
      </c>
      <c r="B24" s="5" t="s">
        <v>117</v>
      </c>
      <c r="C24" s="35">
        <f>VLOOKUP($B24,'8003 Depreciation'!$A$7:$E$98,4,FALSE)</f>
        <v>475.75697211155375</v>
      </c>
      <c r="D24" s="35">
        <f>VLOOKUP($B24,'8003 Depreciation'!$A$7:$E$98,5,FALSE)</f>
        <v>1001.5096238520568</v>
      </c>
      <c r="E24" s="36"/>
      <c r="F24" s="87">
        <f>+C24*$B$6/1000000</f>
        <v>11.41816733067729</v>
      </c>
      <c r="G24" s="87">
        <f t="shared" si="2"/>
        <v>15.261003648257644</v>
      </c>
    </row>
    <row r="25" spans="1:8" x14ac:dyDescent="0.25">
      <c r="A25" s="5" t="s">
        <v>369</v>
      </c>
      <c r="B25" s="5" t="s">
        <v>117</v>
      </c>
      <c r="C25" s="35">
        <f>VLOOKUP($B25,'8005 Other expenses'!$A$7:$E$98,4,FALSE)</f>
        <v>941.41434262948212</v>
      </c>
      <c r="D25" s="35">
        <f>VLOOKUP($B25,'8005 Other expenses'!$A$7:$E$98,5,FALSE)</f>
        <v>1981.7587117876462</v>
      </c>
      <c r="E25" s="36"/>
      <c r="F25" s="87">
        <f>+C25*$B$6/1000000</f>
        <v>22.593944223107574</v>
      </c>
      <c r="G25" s="87">
        <f t="shared" si="2"/>
        <v>30.198039250220152</v>
      </c>
    </row>
    <row r="26" spans="1:8" x14ac:dyDescent="0.25">
      <c r="A26" s="3" t="s">
        <v>166</v>
      </c>
      <c r="B26" s="5"/>
      <c r="C26" s="37">
        <f>+SUM(C22:C25)</f>
        <v>1911.9322709163348</v>
      </c>
      <c r="D26" s="37">
        <f>+SUM(D22:D25)</f>
        <v>4024.7829915712668</v>
      </c>
      <c r="E26" s="36"/>
      <c r="F26" s="88">
        <f>+SUM(F22:F25)</f>
        <v>45.886374501992037</v>
      </c>
      <c r="G26" s="88">
        <f>+SUM(G22:G25)</f>
        <v>61.329643225562961</v>
      </c>
    </row>
    <row r="27" spans="1:8" x14ac:dyDescent="0.25">
      <c r="A27" s="3" t="s">
        <v>27</v>
      </c>
      <c r="B27" s="3"/>
      <c r="C27" s="37">
        <f>+C20-C26</f>
        <v>225.55776892430231</v>
      </c>
      <c r="D27" s="37">
        <f>+D20-D26</f>
        <v>474.81863546777413</v>
      </c>
      <c r="E27" s="36"/>
      <c r="F27" s="88">
        <f>+F20-F26</f>
        <v>5.4133864541832537</v>
      </c>
      <c r="G27" s="88">
        <f>+G20-G26</f>
        <v>7.2352863672579559</v>
      </c>
    </row>
    <row r="30" spans="1:8" x14ac:dyDescent="0.25">
      <c r="A30" s="3" t="s">
        <v>370</v>
      </c>
      <c r="B30" s="3" t="s">
        <v>28</v>
      </c>
      <c r="C30" s="4" t="s">
        <v>1</v>
      </c>
      <c r="D30" s="4" t="s">
        <v>170</v>
      </c>
      <c r="F30" s="4" t="s">
        <v>340</v>
      </c>
      <c r="G30" s="4" t="s">
        <v>341</v>
      </c>
    </row>
    <row r="31" spans="1:8" x14ac:dyDescent="0.25">
      <c r="A31" s="5" t="s">
        <v>361</v>
      </c>
      <c r="B31" s="5" t="s">
        <v>117</v>
      </c>
      <c r="C31" s="35">
        <f>VLOOKUP($B31,'7001 Rates income'!$A$7:$E$98,4,FALSE)</f>
        <v>1351.7131474103585</v>
      </c>
      <c r="D31" s="35">
        <f>VLOOKUP($B31,'7001 Rates income'!$A$7:$E$98,5,FALSE)</f>
        <v>2845.4732251436239</v>
      </c>
      <c r="E31" s="36"/>
      <c r="F31" s="87">
        <f>+C31*$B$6/1000000</f>
        <v>32.441115537848603</v>
      </c>
      <c r="G31" s="87">
        <f>+D31*$B$7/1000000</f>
        <v>43.35932100473854</v>
      </c>
    </row>
    <row r="32" spans="1:8" x14ac:dyDescent="0.25">
      <c r="A32" s="5" t="s">
        <v>317</v>
      </c>
      <c r="B32" s="5" t="s">
        <v>117</v>
      </c>
      <c r="C32" s="35">
        <f>VLOOKUP($B32,'7001b Targeted metered water'!$A$7:$E$98,4,FALSE)</f>
        <v>0</v>
      </c>
      <c r="D32" s="35">
        <f>VLOOKUP($B32,'7001b Targeted metered water'!$A$7:$E$98,5,FALSE)</f>
        <v>0</v>
      </c>
      <c r="E32" s="36"/>
      <c r="F32" s="87">
        <f t="shared" ref="F32:F36" si="3">+C32*$B$6/1000000</f>
        <v>0</v>
      </c>
      <c r="G32" s="87">
        <f t="shared" ref="G32:G36" si="4">+D32*$B$7/1000000</f>
        <v>0</v>
      </c>
    </row>
    <row r="33" spans="1:8" x14ac:dyDescent="0.25">
      <c r="A33" s="5" t="s">
        <v>363</v>
      </c>
      <c r="B33" s="5" t="s">
        <v>117</v>
      </c>
      <c r="C33" s="35">
        <f>VLOOKUP($B33,'7002 Subsidies and grants'!$A$7:$E$98,4,FALSE)</f>
        <v>160.65737051792829</v>
      </c>
      <c r="D33" s="35">
        <f>VLOOKUP($B33,'7002 Subsidies and grants'!$A$7:$E$98,5,FALSE)</f>
        <v>338.19767685662765</v>
      </c>
      <c r="E33" s="36"/>
      <c r="F33" s="87">
        <f t="shared" si="3"/>
        <v>3.8557768924302791</v>
      </c>
      <c r="G33" s="87">
        <f t="shared" si="4"/>
        <v>5.1534561999412922</v>
      </c>
    </row>
    <row r="34" spans="1:8" x14ac:dyDescent="0.25">
      <c r="A34" s="5" t="s">
        <v>364</v>
      </c>
      <c r="B34" s="5" t="s">
        <v>117</v>
      </c>
      <c r="C34" s="35">
        <f>VLOOKUP($B34,'7003 Other income'!$A$7:$E$98,4,FALSE)</f>
        <v>520.19920318725099</v>
      </c>
      <c r="D34" s="35">
        <f>VLOOKUP($B34,'7003 Other income'!$A$7:$E$98,5,FALSE)</f>
        <v>1095.0643686836918</v>
      </c>
      <c r="E34" s="36"/>
      <c r="F34" s="87">
        <f t="shared" si="3"/>
        <v>12.484780876494025</v>
      </c>
      <c r="G34" s="87">
        <f t="shared" si="4"/>
        <v>16.686590850002094</v>
      </c>
    </row>
    <row r="35" spans="1:8" x14ac:dyDescent="0.25">
      <c r="A35" s="5" t="s">
        <v>365</v>
      </c>
      <c r="B35" s="5" t="s">
        <v>117</v>
      </c>
      <c r="C35" s="35">
        <f>VLOOKUP($B35,'7004 Development contributions'!$A$7:$E$98,4,FALSE)</f>
        <v>104.92031872509961</v>
      </c>
      <c r="D35" s="35">
        <f>VLOOKUP($B35,'7004 Development contributions'!$A$7:$E$98,5,FALSE)</f>
        <v>220.86635635509708</v>
      </c>
      <c r="E35" s="36"/>
      <c r="F35" s="87">
        <f t="shared" si="3"/>
        <v>2.5180876494023905</v>
      </c>
      <c r="G35" s="87">
        <f t="shared" si="4"/>
        <v>3.3655615381389694</v>
      </c>
    </row>
    <row r="36" spans="1:8" x14ac:dyDescent="0.25">
      <c r="A36" s="3" t="s">
        <v>8</v>
      </c>
      <c r="B36" s="5"/>
      <c r="C36" s="37">
        <f>+SUM(C31:C35)</f>
        <v>2137.4900398406371</v>
      </c>
      <c r="D36" s="37">
        <f>+SUM(D31:D35)</f>
        <v>4499.601627039041</v>
      </c>
      <c r="E36" s="94"/>
      <c r="F36" s="88">
        <f t="shared" si="3"/>
        <v>51.299760956175291</v>
      </c>
      <c r="G36" s="88">
        <f t="shared" si="4"/>
        <v>68.564929592820917</v>
      </c>
    </row>
    <row r="37" spans="1:8" x14ac:dyDescent="0.25">
      <c r="A37" s="3" t="s">
        <v>185</v>
      </c>
      <c r="B37" s="3"/>
      <c r="C37" s="35"/>
      <c r="D37" s="35"/>
      <c r="E37" s="36"/>
      <c r="F37" s="38"/>
      <c r="G37" s="38"/>
    </row>
    <row r="38" spans="1:8" x14ac:dyDescent="0.25">
      <c r="A38" s="5" t="s">
        <v>366</v>
      </c>
      <c r="B38" s="5" t="s">
        <v>117</v>
      </c>
      <c r="C38" s="35">
        <f>VLOOKUP($B38,'8001 Employee costs'!$A$7:$E$98,4,FALSE)</f>
        <v>396.51394422310761</v>
      </c>
      <c r="D38" s="35">
        <f>VLOOKUP($B38,'8001 Employee costs'!$A$7:$E$98,5,FALSE)</f>
        <v>834.69618819977359</v>
      </c>
      <c r="E38" s="36"/>
      <c r="F38" s="87">
        <f>+C38*$B$6/1000000</f>
        <v>9.5163346613545823</v>
      </c>
      <c r="G38" s="87">
        <f>+D38*$B$7/1000000</f>
        <v>12.719100515788149</v>
      </c>
    </row>
    <row r="39" spans="1:8" x14ac:dyDescent="0.25">
      <c r="A39" s="5" t="s">
        <v>367</v>
      </c>
      <c r="B39" s="5" t="s">
        <v>117</v>
      </c>
      <c r="C39" s="96">
        <f>VLOOKUP($B39,'8002 Interest expense'!$A$7:$E$98,4,FALSE)*1.5</f>
        <v>294.74103585657372</v>
      </c>
      <c r="D39" s="96">
        <f>VLOOKUP($B39,'8002 Interest expense'!$A$7:$E$98,5,FALSE)*1.5</f>
        <v>620.45540319537042</v>
      </c>
      <c r="E39" s="36"/>
      <c r="F39" s="87">
        <f>+C39*$B$6/1000000</f>
        <v>7.0737848605577698</v>
      </c>
      <c r="G39" s="87">
        <f t="shared" ref="G39:G41" si="5">+D39*$B$7/1000000</f>
        <v>9.4544994338910548</v>
      </c>
      <c r="H39" s="89"/>
    </row>
    <row r="40" spans="1:8" x14ac:dyDescent="0.25">
      <c r="A40" s="5" t="s">
        <v>368</v>
      </c>
      <c r="B40" s="5" t="s">
        <v>117</v>
      </c>
      <c r="C40" s="35">
        <f>VLOOKUP($B40,'8003 Depreciation'!$A$7:$E$98,4,FALSE)</f>
        <v>475.75697211155375</v>
      </c>
      <c r="D40" s="35">
        <f>VLOOKUP($B40,'8003 Depreciation'!$A$7:$E$98,5,FALSE)</f>
        <v>1001.5096238520568</v>
      </c>
      <c r="E40" s="36"/>
      <c r="F40" s="87">
        <f>+C40*$B$6/1000000</f>
        <v>11.41816733067729</v>
      </c>
      <c r="G40" s="87">
        <f t="shared" si="5"/>
        <v>15.261003648257644</v>
      </c>
    </row>
    <row r="41" spans="1:8" x14ac:dyDescent="0.25">
      <c r="A41" s="5" t="s">
        <v>369</v>
      </c>
      <c r="B41" s="5" t="s">
        <v>117</v>
      </c>
      <c r="C41" s="35">
        <f>VLOOKUP($B41,'8005 Other expenses'!$A$7:$E$98,4,FALSE)</f>
        <v>941.41434262948212</v>
      </c>
      <c r="D41" s="35">
        <f>VLOOKUP($B41,'8005 Other expenses'!$A$7:$E$98,5,FALSE)</f>
        <v>1981.7587117876462</v>
      </c>
      <c r="E41" s="36"/>
      <c r="F41" s="87">
        <f>+C41*$B$6/1000000</f>
        <v>22.593944223107574</v>
      </c>
      <c r="G41" s="87">
        <f t="shared" si="5"/>
        <v>30.198039250220152</v>
      </c>
    </row>
    <row r="42" spans="1:8" x14ac:dyDescent="0.25">
      <c r="A42" s="3" t="s">
        <v>166</v>
      </c>
      <c r="B42" s="5"/>
      <c r="C42" s="37">
        <f>+SUM(C38:C41)</f>
        <v>2108.4262948207174</v>
      </c>
      <c r="D42" s="37">
        <f>+SUM(D38:D41)</f>
        <v>4438.4199270348472</v>
      </c>
      <c r="E42" s="36"/>
      <c r="F42" s="88">
        <f>+SUM(F38:F41)</f>
        <v>50.602231075697219</v>
      </c>
      <c r="G42" s="88">
        <f>+SUM(G38:G41)</f>
        <v>67.632642848157005</v>
      </c>
    </row>
    <row r="43" spans="1:8" x14ac:dyDescent="0.25">
      <c r="A43" s="3" t="s">
        <v>27</v>
      </c>
      <c r="B43" s="3"/>
      <c r="C43" s="37">
        <f>+C36-C42</f>
        <v>29.063745019919679</v>
      </c>
      <c r="D43" s="37">
        <f>+D36-D42</f>
        <v>61.181700004193772</v>
      </c>
      <c r="E43" s="36"/>
      <c r="F43" s="88">
        <f>+F36-F42</f>
        <v>0.69752988047807207</v>
      </c>
      <c r="G43" s="88">
        <f>+G36-G42</f>
        <v>0.93228674466391226</v>
      </c>
    </row>
  </sheetData>
  <dataValidations count="1">
    <dataValidation type="list" allowBlank="1" showInputMessage="1" showErrorMessage="1" sqref="B22:B26 B31:B36 B15:B20 B38:B42" xr:uid="{DDC83991-404A-47BF-A8BF-D02189CABA96}">
      <formula1>Councils</formula1>
    </dataValidation>
  </dataValidations>
  <hyperlinks>
    <hyperlink ref="A1" location="Index!A1" display="Index" xr:uid="{00000000-0004-0000-08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-0.249977111117893"/>
  </sheetPr>
  <dimension ref="A1:I1"/>
  <sheetViews>
    <sheetView workbookViewId="0">
      <selection sqref="A1:I1"/>
    </sheetView>
  </sheetViews>
  <sheetFormatPr defaultRowHeight="15" x14ac:dyDescent="0.25"/>
  <sheetData>
    <row r="1" spans="1:9" x14ac:dyDescent="0.25">
      <c r="A1" s="97" t="s">
        <v>318</v>
      </c>
      <c r="B1" s="97"/>
      <c r="C1" s="97"/>
      <c r="D1" s="97"/>
      <c r="E1" s="97"/>
      <c r="F1" s="97"/>
      <c r="G1" s="97"/>
      <c r="H1" s="97"/>
      <c r="I1" s="97"/>
    </row>
  </sheetData>
  <mergeCells count="1">
    <mergeCell ref="A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25"/>
  <sheetViews>
    <sheetView workbookViewId="0"/>
  </sheetViews>
  <sheetFormatPr defaultRowHeight="15" x14ac:dyDescent="0.25"/>
  <cols>
    <col min="1" max="1" width="57.85546875" style="15" customWidth="1"/>
    <col min="2" max="2" width="20.2851562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2" spans="1:7" x14ac:dyDescent="0.25">
      <c r="B2" s="15"/>
    </row>
    <row r="3" spans="1:7" x14ac:dyDescent="0.25">
      <c r="A3" s="1" t="s">
        <v>316</v>
      </c>
      <c r="B3" s="15"/>
      <c r="D3" s="16" t="s">
        <v>163</v>
      </c>
      <c r="E3" s="16" t="s">
        <v>164</v>
      </c>
      <c r="F3" s="1"/>
      <c r="G3" s="16"/>
    </row>
    <row r="4" spans="1:7" x14ac:dyDescent="0.25">
      <c r="A4" s="1" t="s">
        <v>350</v>
      </c>
      <c r="B4" s="15"/>
    </row>
    <row r="5" spans="1:7" x14ac:dyDescent="0.25">
      <c r="B5" s="15"/>
    </row>
    <row r="6" spans="1:7" x14ac:dyDescent="0.25">
      <c r="A6" s="55" t="s">
        <v>48</v>
      </c>
      <c r="B6" s="49" t="s">
        <v>350</v>
      </c>
    </row>
    <row r="7" spans="1:7" x14ac:dyDescent="0.25">
      <c r="A7" s="55" t="s">
        <v>49</v>
      </c>
      <c r="B7" s="77">
        <v>30677</v>
      </c>
      <c r="D7" s="33">
        <f>+B7/Population!B7*1000</f>
        <v>910.29673590504456</v>
      </c>
      <c r="E7" s="33">
        <f>+B7/'Rating units'!B7*1000</f>
        <v>1992.4011171007339</v>
      </c>
    </row>
    <row r="8" spans="1:7" x14ac:dyDescent="0.25">
      <c r="A8" s="55" t="s">
        <v>50</v>
      </c>
      <c r="B8" s="49"/>
      <c r="D8" s="33"/>
      <c r="E8" s="33"/>
    </row>
    <row r="9" spans="1:7" x14ac:dyDescent="0.25">
      <c r="A9" s="55" t="s">
        <v>52</v>
      </c>
      <c r="B9" s="77">
        <v>1571188</v>
      </c>
      <c r="D9" s="33">
        <f>+B9/Population!B9*1000</f>
        <v>973.23339940535186</v>
      </c>
      <c r="E9" s="33">
        <f>+B9/'Rating units'!B9*1000</f>
        <v>2965.6695457840055</v>
      </c>
    </row>
    <row r="10" spans="1:7" x14ac:dyDescent="0.25">
      <c r="A10" s="55" t="s">
        <v>53</v>
      </c>
      <c r="B10" s="77">
        <v>1571188</v>
      </c>
      <c r="D10" s="33">
        <f>+B10/Population!B10*1000</f>
        <v>973.23339940535186</v>
      </c>
      <c r="E10" s="33" t="e">
        <f>+B10/'Rating units'!B10*1000</f>
        <v>#DIV/0!</v>
      </c>
    </row>
    <row r="11" spans="1:7" x14ac:dyDescent="0.25">
      <c r="A11" s="55" t="s">
        <v>54</v>
      </c>
      <c r="B11" s="49"/>
      <c r="D11" s="33"/>
      <c r="E11" s="33"/>
    </row>
    <row r="12" spans="1:7" x14ac:dyDescent="0.25">
      <c r="A12" s="55" t="s">
        <v>55</v>
      </c>
      <c r="B12" s="49"/>
      <c r="D12" s="33"/>
      <c r="E12" s="33"/>
    </row>
    <row r="13" spans="1:7" x14ac:dyDescent="0.25">
      <c r="A13" s="55" t="s">
        <v>56</v>
      </c>
      <c r="B13" s="49"/>
      <c r="D13" s="33"/>
      <c r="E13" s="33"/>
    </row>
    <row r="14" spans="1:7" x14ac:dyDescent="0.25">
      <c r="A14" s="55" t="s">
        <v>57</v>
      </c>
      <c r="B14" s="77">
        <v>34032</v>
      </c>
      <c r="D14" s="33">
        <f>+B14/Population!B14*1000</f>
        <v>115.95229982964226</v>
      </c>
      <c r="E14" s="33">
        <f>+B14/'Rating units'!B14*1000</f>
        <v>278.95539271135596</v>
      </c>
    </row>
    <row r="15" spans="1:7" x14ac:dyDescent="0.25">
      <c r="A15" s="55" t="s">
        <v>58</v>
      </c>
      <c r="B15" s="77">
        <v>13484</v>
      </c>
      <c r="D15" s="33">
        <f>+B15/Population!B15*1000</f>
        <v>1321.9607843137255</v>
      </c>
      <c r="E15" s="33">
        <f>+B15/'Rating units'!B15*1000</f>
        <v>1790.2283590015932</v>
      </c>
    </row>
    <row r="16" spans="1:7" x14ac:dyDescent="0.25">
      <c r="A16" s="55" t="s">
        <v>59</v>
      </c>
      <c r="B16" s="77">
        <v>89294</v>
      </c>
      <c r="D16" s="33">
        <f>+B16/Population!B16*1000</f>
        <v>148.8481413568928</v>
      </c>
      <c r="E16" s="33">
        <f>+B16/'Rating units'!B16*1000</f>
        <v>328.481196590629</v>
      </c>
    </row>
    <row r="17" spans="1:5" x14ac:dyDescent="0.25">
      <c r="A17" s="55" t="s">
        <v>60</v>
      </c>
      <c r="B17" s="77">
        <v>10387.324000000001</v>
      </c>
      <c r="D17" s="33">
        <f>+B17/Population!B17*1000</f>
        <v>1167.1150561797754</v>
      </c>
      <c r="E17" s="33">
        <f>+B17/'Rating units'!B17*1000</f>
        <v>2186.8050526315792</v>
      </c>
    </row>
    <row r="18" spans="1:5" x14ac:dyDescent="0.25">
      <c r="A18" s="55" t="s">
        <v>61</v>
      </c>
      <c r="B18" s="77">
        <v>18129</v>
      </c>
      <c r="D18" s="33">
        <f>+B18/Population!B18*1000</f>
        <v>1333.0147058823529</v>
      </c>
      <c r="E18" s="33">
        <f>+B18/'Rating units'!B18*1000</f>
        <v>2346.4923634480974</v>
      </c>
    </row>
    <row r="19" spans="1:5" x14ac:dyDescent="0.25">
      <c r="A19" s="55" t="s">
        <v>62</v>
      </c>
      <c r="B19" s="77">
        <v>24860</v>
      </c>
      <c r="D19" s="33">
        <f>+B19/Population!B19*1000</f>
        <v>1261.9289340101523</v>
      </c>
      <c r="E19" s="33">
        <f>+B19/'Rating units'!B19*1000</f>
        <v>1796.8919407300325</v>
      </c>
    </row>
    <row r="20" spans="1:5" x14ac:dyDescent="0.25">
      <c r="A20" s="55" t="s">
        <v>63</v>
      </c>
      <c r="B20" s="77">
        <v>525</v>
      </c>
      <c r="D20" s="33">
        <f>+B20/Population!B20*1000</f>
        <v>860.65573770491801</v>
      </c>
      <c r="E20" s="33">
        <f>+B20/'Rating units'!B20*1000</f>
        <v>942.54937163375234</v>
      </c>
    </row>
    <row r="21" spans="1:5" x14ac:dyDescent="0.25">
      <c r="A21" s="55" t="s">
        <v>64</v>
      </c>
      <c r="B21" s="77">
        <v>392762</v>
      </c>
      <c r="D21" s="33">
        <f>+B21/Population!B21*1000</f>
        <v>1047.6447052547346</v>
      </c>
      <c r="E21" s="33">
        <f>+B21/'Rating units'!B21*1000</f>
        <v>2383.7129557137569</v>
      </c>
    </row>
    <row r="22" spans="1:5" x14ac:dyDescent="0.25">
      <c r="A22" s="55" t="s">
        <v>65</v>
      </c>
      <c r="B22" s="77">
        <v>24426</v>
      </c>
      <c r="D22" s="33">
        <f>+B22/Population!B22*1000</f>
        <v>1399.7707736389684</v>
      </c>
      <c r="E22" s="33">
        <f>+B22/'Rating units'!B22*1000</f>
        <v>1879.0676205861989</v>
      </c>
    </row>
    <row r="23" spans="1:5" x14ac:dyDescent="0.25">
      <c r="A23" s="55" t="s">
        <v>66</v>
      </c>
      <c r="B23" s="77">
        <v>130049</v>
      </c>
      <c r="D23" s="33">
        <f>+B23/Population!B23*1000</f>
        <v>1024.007874015748</v>
      </c>
      <c r="E23" s="33">
        <f>+B23/'Rating units'!B23*1000</f>
        <v>2341.0739680653815</v>
      </c>
    </row>
    <row r="24" spans="1:5" x14ac:dyDescent="0.25">
      <c r="A24" s="55" t="s">
        <v>67</v>
      </c>
      <c r="B24" s="77">
        <v>75327</v>
      </c>
      <c r="D24" s="33">
        <f>+B24/Population!B24*1000</f>
        <v>1214.9516129032259</v>
      </c>
      <c r="E24" s="33">
        <f>+B24/'Rating units'!B24*1000</f>
        <v>1875.3454328179848</v>
      </c>
    </row>
    <row r="25" spans="1:5" x14ac:dyDescent="0.25">
      <c r="A25" s="55" t="s">
        <v>68</v>
      </c>
      <c r="B25" s="49"/>
      <c r="D25" s="33"/>
      <c r="E25" s="33"/>
    </row>
    <row r="26" spans="1:5" x14ac:dyDescent="0.25">
      <c r="A26" s="55" t="s">
        <v>69</v>
      </c>
      <c r="B26" s="77">
        <v>52277</v>
      </c>
      <c r="D26" s="33">
        <f>+B26/Population!B26*1000</f>
        <v>1093.6610878661088</v>
      </c>
      <c r="E26" s="33">
        <f>+B26/'Rating units'!B26*1000</f>
        <v>2212.3148539991539</v>
      </c>
    </row>
    <row r="27" spans="1:5" x14ac:dyDescent="0.25">
      <c r="A27" s="55" t="s">
        <v>70</v>
      </c>
      <c r="B27" s="77">
        <v>14308</v>
      </c>
      <c r="D27" s="33">
        <f>+B27/Population!B27*1000</f>
        <v>1149.2369477911645</v>
      </c>
      <c r="E27" s="33">
        <f>+B27/'Rating units'!B27*1000</f>
        <v>2368.0900364117842</v>
      </c>
    </row>
    <row r="28" spans="1:5" x14ac:dyDescent="0.25">
      <c r="A28" s="55" t="s">
        <v>71</v>
      </c>
      <c r="B28" s="77">
        <v>109352</v>
      </c>
      <c r="D28" s="33">
        <f>+B28/Population!B28*1000</f>
        <v>216.62440570522978</v>
      </c>
      <c r="E28" s="33" t="e">
        <f>+B28/'Rating units'!B28*1000</f>
        <v>#DIV/0!</v>
      </c>
    </row>
    <row r="29" spans="1:5" x14ac:dyDescent="0.25">
      <c r="A29" s="55" t="s">
        <v>72</v>
      </c>
      <c r="B29" s="77">
        <v>13045</v>
      </c>
      <c r="D29" s="33">
        <f>+B29/Population!B29*1000</f>
        <v>962.73062730627305</v>
      </c>
      <c r="E29" s="33">
        <f>+B29/'Rating units'!B29*1000</f>
        <v>1432.5719305952121</v>
      </c>
    </row>
    <row r="30" spans="1:5" x14ac:dyDescent="0.25">
      <c r="A30" s="55" t="s">
        <v>73</v>
      </c>
      <c r="B30" s="77">
        <v>138472</v>
      </c>
      <c r="D30" s="33">
        <f>+B30/Population!B30*1000</f>
        <v>859.00744416873454</v>
      </c>
      <c r="E30" s="33">
        <f>+B30/'Rating units'!B30*1000</f>
        <v>2446.5017667844522</v>
      </c>
    </row>
    <row r="31" spans="1:5" x14ac:dyDescent="0.25">
      <c r="A31" s="55" t="s">
        <v>74</v>
      </c>
      <c r="B31" s="77">
        <v>69108</v>
      </c>
      <c r="D31" s="33">
        <f>+B31/Population!B31*1000</f>
        <v>879.23664122137404</v>
      </c>
      <c r="E31" s="33">
        <f>+B31/'Rating units'!B31*1000</f>
        <v>2245.5889520714868</v>
      </c>
    </row>
    <row r="32" spans="1:5" x14ac:dyDescent="0.25">
      <c r="A32" s="55" t="s">
        <v>75</v>
      </c>
      <c r="B32" s="77">
        <v>25957</v>
      </c>
      <c r="D32" s="33">
        <f>+B32/Population!B32*1000</f>
        <v>1327.7237851662405</v>
      </c>
      <c r="E32" s="33">
        <f>+B32/'Rating units'!B32*1000</f>
        <v>2432.9365451307526</v>
      </c>
    </row>
    <row r="33" spans="1:5" x14ac:dyDescent="0.25">
      <c r="A33" s="55" t="s">
        <v>76</v>
      </c>
      <c r="B33" s="77">
        <v>16584</v>
      </c>
      <c r="D33" s="33">
        <f>+B33/Population!B33*1000</f>
        <v>102.68730650154799</v>
      </c>
      <c r="E33" s="33">
        <f>+B33/'Rating units'!B33*1000</f>
        <v>236.3908488347231</v>
      </c>
    </row>
    <row r="34" spans="1:5" x14ac:dyDescent="0.25">
      <c r="A34" s="55" t="s">
        <v>77</v>
      </c>
      <c r="B34" s="77">
        <v>32162</v>
      </c>
      <c r="D34" s="33">
        <f>+B34/Population!B34*1000</f>
        <v>1008.2131661442006</v>
      </c>
      <c r="E34" s="33">
        <f>+B34/'Rating units'!B34*1000</f>
        <v>1779.3637621023513</v>
      </c>
    </row>
    <row r="35" spans="1:5" x14ac:dyDescent="0.25">
      <c r="A35" s="55" t="s">
        <v>78</v>
      </c>
      <c r="B35" s="77">
        <v>15392</v>
      </c>
      <c r="D35" s="33">
        <f>+B35/Population!B35*1000</f>
        <v>1211.9685039370079</v>
      </c>
      <c r="E35" s="33">
        <f>+B35/'Rating units'!B35*1000</f>
        <v>1923.0384807596201</v>
      </c>
    </row>
    <row r="36" spans="1:5" x14ac:dyDescent="0.25">
      <c r="A36" s="55" t="s">
        <v>79</v>
      </c>
      <c r="B36" s="77">
        <v>95474</v>
      </c>
      <c r="D36" s="33">
        <f>+B36/Population!B36*1000</f>
        <v>923.34622823984523</v>
      </c>
      <c r="E36" s="33">
        <f>+B36/'Rating units'!B36*1000</f>
        <v>2460.7335240598986</v>
      </c>
    </row>
    <row r="37" spans="1:5" x14ac:dyDescent="0.25">
      <c r="A37" s="55" t="s">
        <v>80</v>
      </c>
      <c r="B37" s="77">
        <v>47075</v>
      </c>
      <c r="D37" s="33">
        <f>+B37/Population!B37*1000</f>
        <v>860.6032906764168</v>
      </c>
      <c r="E37" s="33">
        <f>+B37/'Rating units'!B37*1000</f>
        <v>1867.3145577151924</v>
      </c>
    </row>
    <row r="38" spans="1:5" x14ac:dyDescent="0.25">
      <c r="A38" s="55" t="s">
        <v>81</v>
      </c>
      <c r="B38" s="77">
        <v>5512.259</v>
      </c>
      <c r="D38" s="33">
        <f>+B38/Population!B38*1000</f>
        <v>1477.8174262734585</v>
      </c>
      <c r="E38" s="33">
        <f>+B38/'Rating units'!B38*1000</f>
        <v>1618.3966529653553</v>
      </c>
    </row>
    <row r="39" spans="1:5" x14ac:dyDescent="0.25">
      <c r="A39" s="55" t="s">
        <v>82</v>
      </c>
      <c r="B39" s="77">
        <v>28601</v>
      </c>
      <c r="D39" s="33">
        <f>+B39/Population!B39*1000</f>
        <v>1318.0184331797236</v>
      </c>
      <c r="E39" s="33">
        <f>+B39/'Rating units'!B39*1000</f>
        <v>2011.7465006682141</v>
      </c>
    </row>
    <row r="40" spans="1:5" x14ac:dyDescent="0.25">
      <c r="A40" s="55" t="s">
        <v>83</v>
      </c>
      <c r="B40" s="77">
        <v>46291</v>
      </c>
      <c r="D40" s="33">
        <f>+B40/Population!B40*1000</f>
        <v>888.50287907869483</v>
      </c>
      <c r="E40" s="33">
        <f>+B40/'Rating units'!B40*1000</f>
        <v>1888.4265491779872</v>
      </c>
    </row>
    <row r="41" spans="1:5" x14ac:dyDescent="0.25">
      <c r="A41" s="55" t="s">
        <v>84</v>
      </c>
      <c r="B41" s="77">
        <v>8820.25</v>
      </c>
      <c r="D41" s="33">
        <f>+B41/Population!B41*1000</f>
        <v>1297.0955882352941</v>
      </c>
      <c r="E41" s="33">
        <f>+B41/'Rating units'!B41*1000</f>
        <v>3012.3804644808747</v>
      </c>
    </row>
    <row r="42" spans="1:5" x14ac:dyDescent="0.25">
      <c r="A42" s="55" t="s">
        <v>85</v>
      </c>
      <c r="B42" s="77">
        <v>7685</v>
      </c>
      <c r="D42" s="33">
        <f>+B42/Population!B42*1000</f>
        <v>1700.2212389380531</v>
      </c>
      <c r="E42" s="33">
        <f>+B42/'Rating units'!B42*1000</f>
        <v>1730.0765420981541</v>
      </c>
    </row>
    <row r="43" spans="1:5" x14ac:dyDescent="0.25">
      <c r="A43" s="55" t="s">
        <v>86</v>
      </c>
      <c r="B43" s="77">
        <v>28807</v>
      </c>
      <c r="D43" s="33">
        <f>+B43/Population!B43*1000</f>
        <v>966.67785234899327</v>
      </c>
      <c r="E43" s="33">
        <f>+B43/'Rating units'!B43*1000</f>
        <v>1969.1708250734841</v>
      </c>
    </row>
    <row r="44" spans="1:5" x14ac:dyDescent="0.25">
      <c r="A44" s="55" t="s">
        <v>87</v>
      </c>
      <c r="B44" s="77">
        <v>38867</v>
      </c>
      <c r="D44" s="33">
        <f>+B44/Population!B44*1000</f>
        <v>164.06500633178555</v>
      </c>
      <c r="E44" s="33">
        <f>+B44/'Rating units'!B44*1000</f>
        <v>358.74029701965054</v>
      </c>
    </row>
    <row r="45" spans="1:5" x14ac:dyDescent="0.25">
      <c r="A45" s="55" t="s">
        <v>88</v>
      </c>
      <c r="B45" s="49"/>
      <c r="D45" s="33"/>
      <c r="E45" s="33"/>
    </row>
    <row r="46" spans="1:5" x14ac:dyDescent="0.25">
      <c r="A46" s="55" t="s">
        <v>89</v>
      </c>
      <c r="B46" s="77">
        <v>60125</v>
      </c>
      <c r="D46" s="33">
        <f>+B46/Population!B46*1000</f>
        <v>1321.4285714285713</v>
      </c>
      <c r="E46" s="33">
        <f>+B46/'Rating units'!B46*1000</f>
        <v>2270.6673212734622</v>
      </c>
    </row>
    <row r="47" spans="1:5" x14ac:dyDescent="0.25">
      <c r="A47" s="55" t="s">
        <v>90</v>
      </c>
      <c r="B47" s="77">
        <v>26061.822</v>
      </c>
      <c r="D47" s="33">
        <f>+B47/Population!B47*1000</f>
        <v>1059.4236585365852</v>
      </c>
      <c r="E47" s="33">
        <f>+B47/'Rating units'!B47*1000</f>
        <v>2137.967350287121</v>
      </c>
    </row>
    <row r="48" spans="1:5" x14ac:dyDescent="0.25">
      <c r="A48" s="55" t="s">
        <v>91</v>
      </c>
      <c r="B48" s="77">
        <v>33123</v>
      </c>
      <c r="D48" s="33">
        <f>+B48/Population!B48*1000</f>
        <v>971.34897360703815</v>
      </c>
      <c r="E48" s="33">
        <f>+B48/'Rating units'!B48*1000</f>
        <v>2184.9088714305503</v>
      </c>
    </row>
    <row r="49" spans="1:5" x14ac:dyDescent="0.25">
      <c r="A49" s="55" t="s">
        <v>92</v>
      </c>
      <c r="B49" s="77">
        <v>44681</v>
      </c>
      <c r="D49" s="33">
        <f>+B49/Population!B49*1000</f>
        <v>731.27659574468089</v>
      </c>
      <c r="E49" s="33">
        <f>+B49/'Rating units'!B49*1000</f>
        <v>1734.3088925979118</v>
      </c>
    </row>
    <row r="50" spans="1:5" x14ac:dyDescent="0.25">
      <c r="A50" s="55" t="s">
        <v>93</v>
      </c>
      <c r="B50" s="77">
        <v>53364</v>
      </c>
      <c r="D50" s="33">
        <f>+B50/Population!B50*1000</f>
        <v>1054.6245059288538</v>
      </c>
      <c r="E50" s="33">
        <f>+B50/'Rating units'!B50*1000</f>
        <v>2430.9402332361515</v>
      </c>
    </row>
    <row r="51" spans="1:5" x14ac:dyDescent="0.25">
      <c r="A51" s="55" t="s">
        <v>94</v>
      </c>
      <c r="B51" s="77">
        <v>75190</v>
      </c>
      <c r="D51" s="33">
        <f>+B51/Population!B51*1000</f>
        <v>942.2305764411027</v>
      </c>
      <c r="E51" s="33">
        <f>+B51/'Rating units'!B51*1000</f>
        <v>2143.5087519242829</v>
      </c>
    </row>
    <row r="52" spans="1:5" x14ac:dyDescent="0.25">
      <c r="A52" s="55" t="s">
        <v>95</v>
      </c>
      <c r="B52" s="49"/>
      <c r="D52" s="33"/>
      <c r="E52" s="33"/>
    </row>
    <row r="53" spans="1:5" x14ac:dyDescent="0.25">
      <c r="A53" s="55" t="s">
        <v>96</v>
      </c>
      <c r="B53" s="77">
        <v>20009.632000000001</v>
      </c>
      <c r="D53" s="33">
        <f>+B53/Population!B53*1000</f>
        <v>116.74231038506419</v>
      </c>
      <c r="E53" s="33">
        <f>+B53/'Rating units'!B53*1000</f>
        <v>224.22268041237115</v>
      </c>
    </row>
    <row r="54" spans="1:5" x14ac:dyDescent="0.25">
      <c r="A54" s="55" t="s">
        <v>97</v>
      </c>
      <c r="B54" s="77">
        <v>9715</v>
      </c>
      <c r="D54" s="33">
        <f>+B54/Population!B54*1000</f>
        <v>1101.4739229024945</v>
      </c>
      <c r="E54" s="33">
        <f>+B54/'Rating units'!B54*1000</f>
        <v>1744.7916666666667</v>
      </c>
    </row>
    <row r="55" spans="1:5" x14ac:dyDescent="0.25">
      <c r="A55" s="55" t="s">
        <v>98</v>
      </c>
      <c r="B55" s="77">
        <v>14446</v>
      </c>
      <c r="D55" s="33">
        <f>+B55/Population!B55*1000</f>
        <v>65.903284671532845</v>
      </c>
      <c r="E55" s="33">
        <f>+B55/'Rating units'!B55*1000</f>
        <v>126.30051233628845</v>
      </c>
    </row>
    <row r="56" spans="1:5" x14ac:dyDescent="0.25">
      <c r="A56" s="55" t="s">
        <v>99</v>
      </c>
      <c r="B56" s="77">
        <v>11186</v>
      </c>
      <c r="D56" s="33">
        <f>+B56/Population!B56*1000</f>
        <v>1120.8416833667334</v>
      </c>
      <c r="E56" s="33">
        <f>+B56/'Rating units'!B56*1000</f>
        <v>2054.3617998163454</v>
      </c>
    </row>
    <row r="57" spans="1:5" x14ac:dyDescent="0.25">
      <c r="A57" s="55" t="s">
        <v>100</v>
      </c>
      <c r="B57" s="77">
        <v>82277</v>
      </c>
      <c r="D57" s="33">
        <f>+B57/Population!B57*1000</f>
        <v>953.38354577056782</v>
      </c>
      <c r="E57" s="33">
        <f>+B57/'Rating units'!B57*1000</f>
        <v>2513.3492179863147</v>
      </c>
    </row>
    <row r="58" spans="1:5" x14ac:dyDescent="0.25">
      <c r="A58" s="55" t="s">
        <v>101</v>
      </c>
      <c r="B58" s="49"/>
      <c r="D58" s="33"/>
      <c r="E58" s="33"/>
    </row>
    <row r="59" spans="1:5" x14ac:dyDescent="0.25">
      <c r="A59" s="55" t="s">
        <v>102</v>
      </c>
      <c r="B59" s="77">
        <v>54050</v>
      </c>
      <c r="D59" s="33">
        <f>+B59/Population!B59*1000</f>
        <v>975.63176895306856</v>
      </c>
      <c r="E59" s="33">
        <f>+B59/'Rating units'!B59*1000</f>
        <v>2957.2686983640638</v>
      </c>
    </row>
    <row r="60" spans="1:5" x14ac:dyDescent="0.25">
      <c r="A60" s="55" t="s">
        <v>103</v>
      </c>
      <c r="B60" s="77">
        <v>59522</v>
      </c>
      <c r="D60" s="33">
        <f>+B60/Population!B60*1000</f>
        <v>1715.3314121037463</v>
      </c>
      <c r="E60" s="33">
        <f>+B60/'Rating units'!B60*1000</f>
        <v>2657.2321428571431</v>
      </c>
    </row>
    <row r="61" spans="1:5" x14ac:dyDescent="0.25">
      <c r="A61" s="55" t="s">
        <v>104</v>
      </c>
      <c r="B61" s="77">
        <v>20031</v>
      </c>
      <c r="D61" s="33">
        <f>+B61/Population!B61*1000</f>
        <v>1353.4459459459461</v>
      </c>
      <c r="E61" s="33">
        <f>+B61/'Rating units'!B61*1000</f>
        <v>2208.489525909592</v>
      </c>
    </row>
    <row r="62" spans="1:5" x14ac:dyDescent="0.25">
      <c r="A62" s="55" t="s">
        <v>105</v>
      </c>
      <c r="B62" s="49"/>
      <c r="D62" s="33"/>
      <c r="E62" s="33"/>
    </row>
    <row r="63" spans="1:5" x14ac:dyDescent="0.25">
      <c r="A63" s="55" t="s">
        <v>106</v>
      </c>
      <c r="B63" s="77">
        <v>75291</v>
      </c>
      <c r="D63" s="33">
        <f>+B63/Population!B63*1000</f>
        <v>1067.9574468085107</v>
      </c>
      <c r="E63" s="33">
        <f>+B63/'Rating units'!B63*1000</f>
        <v>2614.2708333333335</v>
      </c>
    </row>
    <row r="64" spans="1:5" x14ac:dyDescent="0.25">
      <c r="A64" s="55" t="s">
        <v>107</v>
      </c>
      <c r="B64" s="77">
        <v>20497</v>
      </c>
      <c r="D64" s="33">
        <f>+B64/Population!B64*1000</f>
        <v>1639.7600000000002</v>
      </c>
      <c r="E64" s="33">
        <f>+B64/'Rating units'!B64*1000</f>
        <v>2075.2252708312244</v>
      </c>
    </row>
    <row r="65" spans="1:5" x14ac:dyDescent="0.25">
      <c r="A65" s="55" t="s">
        <v>108</v>
      </c>
      <c r="B65" s="77">
        <v>41737</v>
      </c>
      <c r="D65" s="33">
        <f>+B65/Population!B65*1000</f>
        <v>742.65124555160139</v>
      </c>
      <c r="E65" s="33">
        <f>+B65/'Rating units'!B65*1000</f>
        <v>1797.691346857906</v>
      </c>
    </row>
    <row r="66" spans="1:5" x14ac:dyDescent="0.25">
      <c r="A66" s="55" t="s">
        <v>109</v>
      </c>
      <c r="B66" s="77">
        <v>30065</v>
      </c>
      <c r="D66" s="33">
        <f>+B66/Population!B66*1000</f>
        <v>1085.3790613718413</v>
      </c>
      <c r="E66" s="33">
        <f>+B66/'Rating units'!B66*1000</f>
        <v>2016.0262857909208</v>
      </c>
    </row>
    <row r="67" spans="1:5" x14ac:dyDescent="0.25">
      <c r="A67" s="55" t="s">
        <v>110</v>
      </c>
      <c r="B67" s="77">
        <v>23187</v>
      </c>
      <c r="D67" s="33">
        <f>+B67/Population!B67*1000</f>
        <v>974.24369747899163</v>
      </c>
      <c r="E67" s="33">
        <f>+B67/'Rating units'!B67*1000</f>
        <v>2172.0843091334896</v>
      </c>
    </row>
    <row r="68" spans="1:5" x14ac:dyDescent="0.25">
      <c r="A68" s="55" t="s">
        <v>111</v>
      </c>
      <c r="B68" s="77">
        <v>12385</v>
      </c>
      <c r="D68" s="33">
        <f>+B68/Population!B68*1000</f>
        <v>1226.2376237623762</v>
      </c>
      <c r="E68" s="33">
        <f>+B68/'Rating units'!B68*1000</f>
        <v>1890.8396946564885</v>
      </c>
    </row>
    <row r="69" spans="1:5" x14ac:dyDescent="0.25">
      <c r="A69" s="55" t="s">
        <v>112</v>
      </c>
      <c r="B69" s="77">
        <v>42149</v>
      </c>
      <c r="D69" s="33">
        <f>+B69/Population!B69*1000</f>
        <v>1364.0453074433656</v>
      </c>
      <c r="E69" s="33">
        <f>+B69/'Rating units'!B69*1000</f>
        <v>1999.4781783681215</v>
      </c>
    </row>
    <row r="70" spans="1:5" x14ac:dyDescent="0.25">
      <c r="A70" s="55" t="s">
        <v>113</v>
      </c>
      <c r="B70" s="49"/>
      <c r="D70" s="33">
        <f>+B70/Population!B70*1000</f>
        <v>0</v>
      </c>
      <c r="E70" s="33">
        <f>+B70/'Rating units'!B70*1000</f>
        <v>0</v>
      </c>
    </row>
    <row r="71" spans="1:5" x14ac:dyDescent="0.25">
      <c r="A71" s="55" t="s">
        <v>114</v>
      </c>
      <c r="B71" s="77">
        <v>10584</v>
      </c>
      <c r="D71" s="33">
        <f>+B71/Population!B71*1000</f>
        <v>1138.0645161290324</v>
      </c>
      <c r="E71" s="33">
        <f>+B71/'Rating units'!B71*1000</f>
        <v>2402.1788470267816</v>
      </c>
    </row>
    <row r="72" spans="1:5" x14ac:dyDescent="0.25">
      <c r="A72" s="55" t="s">
        <v>115</v>
      </c>
      <c r="B72" s="77">
        <v>9127.7189999999991</v>
      </c>
      <c r="D72" s="33">
        <f>+B72/Population!B72*1000</f>
        <v>78.215244215938299</v>
      </c>
      <c r="E72" s="33">
        <f>+B72/'Rating units'!B72*1000</f>
        <v>172.9914146008642</v>
      </c>
    </row>
    <row r="73" spans="1:5" x14ac:dyDescent="0.25">
      <c r="A73" s="55" t="s">
        <v>116</v>
      </c>
      <c r="B73" s="77">
        <v>20669.5</v>
      </c>
      <c r="D73" s="33">
        <f>+B73/Population!B73*1000</f>
        <v>1177.7492877492878</v>
      </c>
      <c r="E73" s="33">
        <f>+B73/'Rating units'!B73*1000</f>
        <v>1925.7896207956769</v>
      </c>
    </row>
    <row r="74" spans="1:5" x14ac:dyDescent="0.25">
      <c r="A74" s="55" t="s">
        <v>117</v>
      </c>
      <c r="B74" s="77">
        <v>67856</v>
      </c>
      <c r="D74" s="33">
        <f>+B74/Population!B74*1000</f>
        <v>1351.7131474103585</v>
      </c>
      <c r="E74" s="33">
        <f>+B74/'Rating units'!B74*1000</f>
        <v>2845.4732251436239</v>
      </c>
    </row>
    <row r="75" spans="1:5" x14ac:dyDescent="0.25">
      <c r="A75" s="55" t="s">
        <v>118</v>
      </c>
      <c r="B75" s="77">
        <v>60082</v>
      </c>
      <c r="D75" s="33">
        <f>+B75/Population!B75*1000</f>
        <v>1659.7237569060774</v>
      </c>
      <c r="E75" s="33">
        <f>+B75/'Rating units'!B75*1000</f>
        <v>2711.2815884476531</v>
      </c>
    </row>
    <row r="76" spans="1:5" x14ac:dyDescent="0.25">
      <c r="A76" s="55" t="s">
        <v>119</v>
      </c>
      <c r="B76" s="77">
        <v>119901</v>
      </c>
      <c r="D76" s="33">
        <f>+B76/Population!B76*1000</f>
        <v>935.26521060842435</v>
      </c>
      <c r="E76" s="33">
        <f>+B76/'Rating units'!B76*1000</f>
        <v>2266.3881748071981</v>
      </c>
    </row>
    <row r="77" spans="1:5" x14ac:dyDescent="0.25">
      <c r="A77" s="55" t="s">
        <v>120</v>
      </c>
      <c r="B77" s="77">
        <v>60120</v>
      </c>
      <c r="D77" s="33">
        <f>+B77/Population!B77*1000</f>
        <v>2116.9014084507044</v>
      </c>
      <c r="E77" s="33">
        <f>+B77/'Rating units'!B77*1000</f>
        <v>2216.0444188779402</v>
      </c>
    </row>
    <row r="78" spans="1:5" x14ac:dyDescent="0.25">
      <c r="A78" s="55" t="s">
        <v>121</v>
      </c>
      <c r="B78" s="77">
        <v>44461.741000000002</v>
      </c>
      <c r="D78" s="33">
        <f>+B78/Population!B78*1000</f>
        <v>952.07154175588869</v>
      </c>
      <c r="E78" s="33">
        <f>+B78/'Rating units'!B78*1000</f>
        <v>1967.4207265808222</v>
      </c>
    </row>
    <row r="79" spans="1:5" x14ac:dyDescent="0.25">
      <c r="A79" s="55" t="s">
        <v>122</v>
      </c>
      <c r="B79" s="77">
        <v>34153</v>
      </c>
      <c r="D79" s="33">
        <f>+B79/Population!B79*1000</f>
        <v>801.71361502347418</v>
      </c>
      <c r="E79" s="33">
        <f>+B79/'Rating units'!B79*1000</f>
        <v>2023.7615548708225</v>
      </c>
    </row>
    <row r="80" spans="1:5" x14ac:dyDescent="0.25">
      <c r="A80" s="55" t="s">
        <v>123</v>
      </c>
      <c r="B80" s="77">
        <v>70989</v>
      </c>
      <c r="D80" s="33">
        <f>+B80/Population!B80*1000</f>
        <v>997.03651685393254</v>
      </c>
      <c r="E80" s="33">
        <f>+B80/'Rating units'!B80*1000</f>
        <v>2449.2478608887664</v>
      </c>
    </row>
    <row r="81" spans="1:5" x14ac:dyDescent="0.25">
      <c r="A81" s="55" t="s">
        <v>124</v>
      </c>
      <c r="B81" s="77">
        <v>80158</v>
      </c>
      <c r="D81" s="33">
        <f>+B81/Population!B81*1000</f>
        <v>178.44612644701689</v>
      </c>
      <c r="E81" s="33">
        <f>+B81/'Rating units'!B81*1000</f>
        <v>413.61197110423115</v>
      </c>
    </row>
    <row r="82" spans="1:5" x14ac:dyDescent="0.25">
      <c r="A82" s="55" t="s">
        <v>125</v>
      </c>
      <c r="B82" s="77">
        <v>49045</v>
      </c>
      <c r="D82" s="33">
        <f>+B82/Population!B82*1000</f>
        <v>848.52941176470586</v>
      </c>
      <c r="E82" s="33">
        <f>+B82/'Rating units'!B82*1000</f>
        <v>2037.2601146465067</v>
      </c>
    </row>
    <row r="83" spans="1:5" x14ac:dyDescent="0.25">
      <c r="A83" s="55" t="s">
        <v>126</v>
      </c>
      <c r="B83" s="77">
        <v>8719</v>
      </c>
      <c r="D83" s="33">
        <f>+B83/Population!B83*1000</f>
        <v>1096.7295597484276</v>
      </c>
      <c r="E83" s="33">
        <f>+B83/'Rating units'!B83*1000</f>
        <v>972.23461195361278</v>
      </c>
    </row>
    <row r="84" spans="1:5" x14ac:dyDescent="0.25">
      <c r="A84" s="55" t="s">
        <v>127</v>
      </c>
      <c r="B84" s="77">
        <v>45723</v>
      </c>
      <c r="D84" s="33">
        <f>+B84/Population!B84*1000</f>
        <v>886.10465116279067</v>
      </c>
      <c r="E84" s="33">
        <f>+B84/'Rating units'!B84*1000</f>
        <v>2195.1605934034278</v>
      </c>
    </row>
    <row r="85" spans="1:5" x14ac:dyDescent="0.25">
      <c r="A85" s="55" t="s">
        <v>128</v>
      </c>
      <c r="B85" s="77">
        <v>11507.49</v>
      </c>
      <c r="D85" s="33">
        <f>+B85/Population!B85*1000</f>
        <v>1411.9619631901842</v>
      </c>
      <c r="E85" s="33">
        <f>+B85/'Rating units'!B85*1000</f>
        <v>1581.5681693238041</v>
      </c>
    </row>
    <row r="86" spans="1:5" x14ac:dyDescent="0.25">
      <c r="A86" s="55" t="s">
        <v>129</v>
      </c>
      <c r="B86" s="49"/>
      <c r="D86" s="33"/>
      <c r="E86" s="33"/>
    </row>
    <row r="87" spans="1:5" x14ac:dyDescent="0.25">
      <c r="A87" s="55" t="s">
        <v>130</v>
      </c>
      <c r="B87" s="77">
        <v>30027</v>
      </c>
      <c r="D87" s="33">
        <f>+B87/Population!B87*1000</f>
        <v>1358.6877828054298</v>
      </c>
      <c r="E87" s="33">
        <f>+B87/'Rating units'!B87*1000</f>
        <v>2274.4281169519768</v>
      </c>
    </row>
    <row r="88" spans="1:5" x14ac:dyDescent="0.25">
      <c r="A88" s="55" t="s">
        <v>131</v>
      </c>
      <c r="B88" s="77">
        <v>18305</v>
      </c>
      <c r="D88" s="33">
        <f>+B88/Population!B88*1000</f>
        <v>1894.927536231884</v>
      </c>
      <c r="E88" s="33">
        <f>+B88/'Rating units'!B88*1000</f>
        <v>3116.2751106571332</v>
      </c>
    </row>
    <row r="89" spans="1:5" x14ac:dyDescent="0.25">
      <c r="A89" s="55" t="s">
        <v>132</v>
      </c>
      <c r="B89" s="77">
        <v>53032</v>
      </c>
      <c r="D89" s="33">
        <f>+B89/Population!B89*1000</f>
        <v>1210.7762557077626</v>
      </c>
      <c r="E89" s="33">
        <f>+B89/'Rating units'!B89*1000</f>
        <v>2533.2951179898728</v>
      </c>
    </row>
    <row r="90" spans="1:5" x14ac:dyDescent="0.25">
      <c r="A90" s="55" t="s">
        <v>133</v>
      </c>
      <c r="B90" s="77">
        <v>270907</v>
      </c>
      <c r="D90" s="33">
        <f>+B90/Population!B90*1000</f>
        <v>1303.063973063973</v>
      </c>
      <c r="E90" s="33">
        <f>+B90/'Rating units'!B90*1000</f>
        <v>3523.3976693372178</v>
      </c>
    </row>
    <row r="91" spans="1:5" x14ac:dyDescent="0.25">
      <c r="A91" s="55" t="s">
        <v>134</v>
      </c>
      <c r="B91" s="77">
        <v>4039.7779999999998</v>
      </c>
      <c r="D91" s="33">
        <f>+B91/Population!B91*1000</f>
        <v>124.30086153846153</v>
      </c>
      <c r="E91" s="33" t="e">
        <f>+B91/'Rating units'!B91*1000</f>
        <v>#DIV/0!</v>
      </c>
    </row>
    <row r="92" spans="1:5" x14ac:dyDescent="0.25">
      <c r="A92" s="55" t="s">
        <v>135</v>
      </c>
      <c r="B92" s="77">
        <v>33288</v>
      </c>
      <c r="D92" s="33">
        <f>+B92/Population!B92*1000</f>
        <v>696.40167364016736</v>
      </c>
      <c r="E92" s="33">
        <f>+B92/'Rating units'!B92*1000</f>
        <v>1614.0418929402638</v>
      </c>
    </row>
    <row r="93" spans="1:5" x14ac:dyDescent="0.25">
      <c r="A93" s="55" t="s">
        <v>136</v>
      </c>
      <c r="B93" s="77">
        <v>14033.643</v>
      </c>
      <c r="D93" s="33">
        <f>+B93/Population!B93*1000</f>
        <v>1602.0140410958904</v>
      </c>
      <c r="E93" s="33">
        <f>+B93/'Rating units'!B93*1000</f>
        <v>2114.4557782130482</v>
      </c>
    </row>
    <row r="94" spans="1:5" x14ac:dyDescent="0.25">
      <c r="A94" s="55" t="s">
        <v>137</v>
      </c>
      <c r="B94" s="77">
        <v>40598</v>
      </c>
      <c r="D94" s="33">
        <f>+B94/Population!B94*1000</f>
        <v>1159.9428571428571</v>
      </c>
      <c r="E94" s="33">
        <f>+B94/'Rating units'!B94*1000</f>
        <v>2437.2936303055776</v>
      </c>
    </row>
    <row r="95" spans="1:5" x14ac:dyDescent="0.25">
      <c r="A95" s="55" t="s">
        <v>138</v>
      </c>
      <c r="B95" s="77">
        <v>83950</v>
      </c>
      <c r="D95" s="33">
        <f>+B95/Population!B95*1000</f>
        <v>958.33333333333337</v>
      </c>
      <c r="E95" s="33">
        <f>+B95/'Rating units'!B95*1000</f>
        <v>1933.6634803639295</v>
      </c>
    </row>
    <row r="96" spans="1:5" x14ac:dyDescent="0.25">
      <c r="A96" s="55" t="s">
        <v>139</v>
      </c>
      <c r="B96" s="26"/>
      <c r="D96" s="33"/>
      <c r="E96" s="33"/>
    </row>
    <row r="97" spans="1:5" x14ac:dyDescent="0.25">
      <c r="A97" s="55" t="s">
        <v>140</v>
      </c>
      <c r="B97" s="26"/>
      <c r="D97" s="33"/>
      <c r="E97" s="33"/>
    </row>
    <row r="98" spans="1:5" x14ac:dyDescent="0.25">
      <c r="A98" s="55" t="s">
        <v>141</v>
      </c>
      <c r="B98" s="26"/>
      <c r="D98" s="33"/>
      <c r="E98" s="33"/>
    </row>
    <row r="99" spans="1:5" x14ac:dyDescent="0.25">
      <c r="A99" s="99"/>
      <c r="B99" s="99"/>
    </row>
    <row r="100" spans="1:5" x14ac:dyDescent="0.25">
      <c r="A100" s="98"/>
      <c r="B100" s="98"/>
    </row>
    <row r="101" spans="1:5" x14ac:dyDescent="0.25">
      <c r="A101" s="98"/>
      <c r="B101" s="98"/>
    </row>
    <row r="102" spans="1:5" x14ac:dyDescent="0.25">
      <c r="A102" s="98"/>
      <c r="B102" s="98"/>
    </row>
    <row r="103" spans="1:5" x14ac:dyDescent="0.25">
      <c r="A103" s="99"/>
      <c r="B103" s="99"/>
    </row>
    <row r="104" spans="1:5" x14ac:dyDescent="0.25">
      <c r="A104" s="98"/>
      <c r="B104" s="98"/>
    </row>
    <row r="105" spans="1:5" x14ac:dyDescent="0.25">
      <c r="A105" s="98"/>
      <c r="B105" s="98"/>
    </row>
    <row r="106" spans="1:5" x14ac:dyDescent="0.25">
      <c r="A106" s="98"/>
      <c r="B106" s="98"/>
    </row>
    <row r="107" spans="1:5" x14ac:dyDescent="0.25">
      <c r="A107" s="98"/>
      <c r="B107" s="98"/>
    </row>
    <row r="108" spans="1:5" x14ac:dyDescent="0.25">
      <c r="A108" s="98"/>
      <c r="B108" s="98"/>
    </row>
    <row r="109" spans="1:5" x14ac:dyDescent="0.25">
      <c r="A109" s="98"/>
      <c r="B109" s="98"/>
    </row>
    <row r="110" spans="1:5" x14ac:dyDescent="0.25">
      <c r="A110" s="98"/>
      <c r="B110" s="98"/>
    </row>
    <row r="111" spans="1:5" x14ac:dyDescent="0.25">
      <c r="A111" s="98"/>
      <c r="B111" s="98"/>
    </row>
    <row r="112" spans="1:5" x14ac:dyDescent="0.25">
      <c r="A112" s="98"/>
      <c r="B112" s="98"/>
    </row>
    <row r="113" spans="1:2" x14ac:dyDescent="0.25">
      <c r="A113" s="98"/>
      <c r="B113" s="98"/>
    </row>
    <row r="114" spans="1:2" x14ac:dyDescent="0.25">
      <c r="A114" s="98"/>
      <c r="B114" s="98"/>
    </row>
    <row r="115" spans="1:2" x14ac:dyDescent="0.25">
      <c r="A115" s="98"/>
      <c r="B115" s="98"/>
    </row>
    <row r="116" spans="1:2" x14ac:dyDescent="0.25">
      <c r="A116" s="98"/>
      <c r="B116" s="98"/>
    </row>
    <row r="117" spans="1:2" x14ac:dyDescent="0.25">
      <c r="A117" s="98"/>
      <c r="B117" s="98"/>
    </row>
    <row r="118" spans="1:2" x14ac:dyDescent="0.25">
      <c r="A118" s="98"/>
      <c r="B118" s="98"/>
    </row>
    <row r="119" spans="1:2" x14ac:dyDescent="0.25">
      <c r="A119" s="98"/>
      <c r="B119" s="98"/>
    </row>
    <row r="120" spans="1:2" x14ac:dyDescent="0.25">
      <c r="A120" s="98"/>
      <c r="B120" s="98"/>
    </row>
    <row r="121" spans="1:2" x14ac:dyDescent="0.25">
      <c r="A121" s="98"/>
      <c r="B121" s="98"/>
    </row>
    <row r="122" spans="1:2" x14ac:dyDescent="0.25">
      <c r="A122" s="98"/>
      <c r="B122" s="98"/>
    </row>
    <row r="123" spans="1:2" x14ac:dyDescent="0.25">
      <c r="A123" s="98"/>
      <c r="B123" s="98"/>
    </row>
    <row r="124" spans="1:2" x14ac:dyDescent="0.25">
      <c r="A124" s="98"/>
      <c r="B124" s="98"/>
    </row>
    <row r="125" spans="1:2" x14ac:dyDescent="0.25">
      <c r="A125" s="100"/>
      <c r="B125" s="100"/>
    </row>
  </sheetData>
  <mergeCells count="27">
    <mergeCell ref="A121:B121"/>
    <mergeCell ref="A122:B122"/>
    <mergeCell ref="A123:B123"/>
    <mergeCell ref="A124:B124"/>
    <mergeCell ref="A125:B125"/>
    <mergeCell ref="A120:B120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08:B10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</mergeCells>
  <hyperlinks>
    <hyperlink ref="A1" location="Index!A1" display="Index" xr:uid="{00000000-0004-0000-0A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25"/>
  <sheetViews>
    <sheetView workbookViewId="0">
      <selection activeCell="B11" sqref="B11"/>
    </sheetView>
  </sheetViews>
  <sheetFormatPr defaultRowHeight="15" x14ac:dyDescent="0.25"/>
  <cols>
    <col min="1" max="1" width="57.85546875" style="15" customWidth="1"/>
    <col min="2" max="2" width="34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2" spans="1:7" x14ac:dyDescent="0.25">
      <c r="B2" s="15"/>
    </row>
    <row r="3" spans="1:7" x14ac:dyDescent="0.25">
      <c r="A3" s="1" t="s">
        <v>316</v>
      </c>
      <c r="B3" s="15"/>
      <c r="D3" s="16" t="s">
        <v>163</v>
      </c>
      <c r="E3" s="16" t="s">
        <v>164</v>
      </c>
      <c r="F3" s="1"/>
      <c r="G3" s="16"/>
    </row>
    <row r="4" spans="1:7" x14ac:dyDescent="0.25">
      <c r="A4" s="8" t="s">
        <v>351</v>
      </c>
      <c r="B4" s="15"/>
    </row>
    <row r="5" spans="1:7" x14ac:dyDescent="0.25">
      <c r="B5" s="15"/>
    </row>
    <row r="6" spans="1:7" x14ac:dyDescent="0.25">
      <c r="A6" s="55" t="s">
        <v>48</v>
      </c>
      <c r="B6" s="49" t="s">
        <v>351</v>
      </c>
    </row>
    <row r="7" spans="1:7" x14ac:dyDescent="0.25">
      <c r="A7" s="55" t="s">
        <v>49</v>
      </c>
      <c r="B7" s="77">
        <v>0</v>
      </c>
      <c r="D7" s="33">
        <f>+B7/Population!B7*1000</f>
        <v>0</v>
      </c>
      <c r="E7" s="33">
        <f>+B7/'Rating units'!B7*1000</f>
        <v>0</v>
      </c>
    </row>
    <row r="8" spans="1:7" x14ac:dyDescent="0.25">
      <c r="A8" s="55" t="s">
        <v>50</v>
      </c>
      <c r="B8" s="49"/>
      <c r="D8" s="33"/>
      <c r="E8" s="33"/>
    </row>
    <row r="9" spans="1:7" x14ac:dyDescent="0.25">
      <c r="A9" s="55" t="s">
        <v>52</v>
      </c>
      <c r="B9" s="77">
        <v>144560</v>
      </c>
      <c r="D9" s="33">
        <f>+B9/Population!B9*1000</f>
        <v>89.544103072348861</v>
      </c>
      <c r="E9" s="33">
        <f>+B9/'Rating units'!B9*1000</f>
        <v>272.86180236772168</v>
      </c>
    </row>
    <row r="10" spans="1:7" x14ac:dyDescent="0.25">
      <c r="A10" s="55" t="s">
        <v>53</v>
      </c>
      <c r="B10" s="77">
        <v>144560</v>
      </c>
      <c r="D10" s="33">
        <f>+B10/Population!B10*1000</f>
        <v>89.544103072348861</v>
      </c>
      <c r="E10" s="33" t="e">
        <f>+B10/'Rating units'!B10*1000</f>
        <v>#DIV/0!</v>
      </c>
    </row>
    <row r="11" spans="1:7" x14ac:dyDescent="0.25">
      <c r="A11" s="55" t="s">
        <v>54</v>
      </c>
      <c r="B11" s="49"/>
      <c r="D11" s="33"/>
      <c r="E11" s="33"/>
    </row>
    <row r="12" spans="1:7" x14ac:dyDescent="0.25">
      <c r="A12" s="55" t="s">
        <v>55</v>
      </c>
      <c r="B12" s="49"/>
      <c r="D12" s="33"/>
      <c r="E12" s="33"/>
    </row>
    <row r="13" spans="1:7" x14ac:dyDescent="0.25">
      <c r="A13" s="55" t="s">
        <v>56</v>
      </c>
      <c r="B13" s="49"/>
      <c r="D13" s="33"/>
      <c r="E13" s="33"/>
    </row>
    <row r="14" spans="1:7" x14ac:dyDescent="0.25">
      <c r="A14" s="55" t="s">
        <v>57</v>
      </c>
      <c r="B14" s="77">
        <v>0</v>
      </c>
      <c r="D14" s="33">
        <f>+B14/Population!B14*1000</f>
        <v>0</v>
      </c>
      <c r="E14" s="33">
        <f>+B14/'Rating units'!B14*1000</f>
        <v>0</v>
      </c>
    </row>
    <row r="15" spans="1:7" x14ac:dyDescent="0.25">
      <c r="A15" s="55" t="s">
        <v>58</v>
      </c>
      <c r="B15" s="77">
        <v>181</v>
      </c>
      <c r="D15" s="33">
        <f>+B15/Population!B15*1000</f>
        <v>17.745098039215687</v>
      </c>
      <c r="E15" s="33">
        <f>+B15/'Rating units'!B15*1000</f>
        <v>24.030801911842804</v>
      </c>
    </row>
    <row r="16" spans="1:7" x14ac:dyDescent="0.25">
      <c r="A16" s="55" t="s">
        <v>59</v>
      </c>
      <c r="B16" s="77">
        <v>0</v>
      </c>
      <c r="D16" s="33">
        <f>+B16/Population!B16*1000</f>
        <v>0</v>
      </c>
      <c r="E16" s="33">
        <f>+B16/'Rating units'!B16*1000</f>
        <v>0</v>
      </c>
    </row>
    <row r="17" spans="1:5" x14ac:dyDescent="0.25">
      <c r="A17" s="55" t="s">
        <v>60</v>
      </c>
      <c r="B17" s="77">
        <v>0</v>
      </c>
      <c r="D17" s="33">
        <f>+B17/Population!B17*1000</f>
        <v>0</v>
      </c>
      <c r="E17" s="33">
        <f>+B17/'Rating units'!B17*1000</f>
        <v>0</v>
      </c>
    </row>
    <row r="18" spans="1:5" x14ac:dyDescent="0.25">
      <c r="A18" s="55" t="s">
        <v>61</v>
      </c>
      <c r="B18" s="77">
        <v>0</v>
      </c>
      <c r="D18" s="33">
        <f>+B18/Population!B18*1000</f>
        <v>0</v>
      </c>
      <c r="E18" s="33">
        <f>+B18/'Rating units'!B18*1000</f>
        <v>0</v>
      </c>
    </row>
    <row r="19" spans="1:5" x14ac:dyDescent="0.25">
      <c r="A19" s="55" t="s">
        <v>62</v>
      </c>
      <c r="B19" s="77">
        <v>1458</v>
      </c>
      <c r="D19" s="33">
        <f>+B19/Population!B19*1000</f>
        <v>74.010152284263953</v>
      </c>
      <c r="E19" s="33">
        <f>+B19/'Rating units'!B19*1000</f>
        <v>105.384893386339</v>
      </c>
    </row>
    <row r="20" spans="1:5" x14ac:dyDescent="0.25">
      <c r="A20" s="55" t="s">
        <v>63</v>
      </c>
      <c r="B20" s="77">
        <v>0</v>
      </c>
      <c r="D20" s="33">
        <f>+B20/Population!B20*1000</f>
        <v>0</v>
      </c>
      <c r="E20" s="33">
        <f>+B20/'Rating units'!B20*1000</f>
        <v>0</v>
      </c>
    </row>
    <row r="21" spans="1:5" x14ac:dyDescent="0.25">
      <c r="A21" s="55" t="s">
        <v>64</v>
      </c>
      <c r="B21" s="77">
        <v>0</v>
      </c>
      <c r="D21" s="33">
        <f>+B21/Population!B21*1000</f>
        <v>0</v>
      </c>
      <c r="E21" s="33">
        <f>+B21/'Rating units'!B21*1000</f>
        <v>0</v>
      </c>
    </row>
    <row r="22" spans="1:5" x14ac:dyDescent="0.25">
      <c r="A22" s="55" t="s">
        <v>65</v>
      </c>
      <c r="B22" s="77">
        <v>0</v>
      </c>
      <c r="D22" s="33">
        <f>+B22/Population!B22*1000</f>
        <v>0</v>
      </c>
      <c r="E22" s="33">
        <f>+B22/'Rating units'!B22*1000</f>
        <v>0</v>
      </c>
    </row>
    <row r="23" spans="1:5" x14ac:dyDescent="0.25">
      <c r="A23" s="55" t="s">
        <v>66</v>
      </c>
      <c r="B23" s="77">
        <v>0</v>
      </c>
      <c r="D23" s="33">
        <f>+B23/Population!B23*1000</f>
        <v>0</v>
      </c>
      <c r="E23" s="33">
        <f>+B23/'Rating units'!B23*1000</f>
        <v>0</v>
      </c>
    </row>
    <row r="24" spans="1:5" x14ac:dyDescent="0.25">
      <c r="A24" s="55" t="s">
        <v>67</v>
      </c>
      <c r="B24" s="77">
        <v>2057</v>
      </c>
      <c r="D24" s="33">
        <f>+B24/Population!B24*1000</f>
        <v>33.177419354838705</v>
      </c>
      <c r="E24" s="33">
        <f>+B24/'Rating units'!B24*1000</f>
        <v>51.21119326810566</v>
      </c>
    </row>
    <row r="25" spans="1:5" x14ac:dyDescent="0.25">
      <c r="A25" s="55" t="s">
        <v>68</v>
      </c>
      <c r="B25" s="49"/>
      <c r="D25" s="33"/>
      <c r="E25" s="33"/>
    </row>
    <row r="26" spans="1:5" x14ac:dyDescent="0.25">
      <c r="A26" s="55" t="s">
        <v>69</v>
      </c>
      <c r="B26" s="77">
        <v>0</v>
      </c>
      <c r="D26" s="33">
        <f>+B26/Population!B26*1000</f>
        <v>0</v>
      </c>
      <c r="E26" s="33">
        <f>+B26/'Rating units'!B26*1000</f>
        <v>0</v>
      </c>
    </row>
    <row r="27" spans="1:5" x14ac:dyDescent="0.25">
      <c r="A27" s="55" t="s">
        <v>70</v>
      </c>
      <c r="B27" s="77">
        <v>0</v>
      </c>
      <c r="D27" s="33">
        <f>+B27/Population!B27*1000</f>
        <v>0</v>
      </c>
      <c r="E27" s="33">
        <f>+B27/'Rating units'!B27*1000</f>
        <v>0</v>
      </c>
    </row>
    <row r="28" spans="1:5" x14ac:dyDescent="0.25">
      <c r="A28" s="55" t="s">
        <v>71</v>
      </c>
      <c r="B28" s="77">
        <v>0</v>
      </c>
      <c r="D28" s="33">
        <f>+B28/Population!B28*1000</f>
        <v>0</v>
      </c>
      <c r="E28" s="33" t="e">
        <f>+B28/'Rating units'!B28*1000</f>
        <v>#DIV/0!</v>
      </c>
    </row>
    <row r="29" spans="1:5" x14ac:dyDescent="0.25">
      <c r="A29" s="55" t="s">
        <v>72</v>
      </c>
      <c r="B29" s="77">
        <v>228</v>
      </c>
      <c r="D29" s="33">
        <f>+B29/Population!B29*1000</f>
        <v>16.826568265682656</v>
      </c>
      <c r="E29" s="33">
        <f>+B29/'Rating units'!B29*1000</f>
        <v>25.03843619591478</v>
      </c>
    </row>
    <row r="30" spans="1:5" x14ac:dyDescent="0.25">
      <c r="A30" s="55" t="s">
        <v>73</v>
      </c>
      <c r="B30" s="77">
        <v>7772</v>
      </c>
      <c r="D30" s="33">
        <f>+B30/Population!B30*1000</f>
        <v>48.21339950372208</v>
      </c>
      <c r="E30" s="33">
        <f>+B30/'Rating units'!B30*1000</f>
        <v>137.31448763250884</v>
      </c>
    </row>
    <row r="31" spans="1:5" x14ac:dyDescent="0.25">
      <c r="A31" s="55" t="s">
        <v>74</v>
      </c>
      <c r="B31" s="77">
        <v>0</v>
      </c>
      <c r="D31" s="33">
        <f>+B31/Population!B31*1000</f>
        <v>0</v>
      </c>
      <c r="E31" s="33">
        <f>+B31/'Rating units'!B31*1000</f>
        <v>0</v>
      </c>
    </row>
    <row r="32" spans="1:5" x14ac:dyDescent="0.25">
      <c r="A32" s="55" t="s">
        <v>75</v>
      </c>
      <c r="B32" s="77">
        <v>0</v>
      </c>
      <c r="D32" s="33">
        <f>+B32/Population!B32*1000</f>
        <v>0</v>
      </c>
      <c r="E32" s="33">
        <f>+B32/'Rating units'!B32*1000</f>
        <v>0</v>
      </c>
    </row>
    <row r="33" spans="1:5" x14ac:dyDescent="0.25">
      <c r="A33" s="55" t="s">
        <v>76</v>
      </c>
      <c r="B33" s="77">
        <v>0</v>
      </c>
      <c r="D33" s="33">
        <f>+B33/Population!B33*1000</f>
        <v>0</v>
      </c>
      <c r="E33" s="33">
        <f>+B33/'Rating units'!B33*1000</f>
        <v>0</v>
      </c>
    </row>
    <row r="34" spans="1:5" x14ac:dyDescent="0.25">
      <c r="A34" s="55" t="s">
        <v>77</v>
      </c>
      <c r="B34" s="77">
        <v>1138</v>
      </c>
      <c r="D34" s="33">
        <f>+B34/Population!B34*1000</f>
        <v>35.673981191222573</v>
      </c>
      <c r="E34" s="33">
        <f>+B34/'Rating units'!B34*1000</f>
        <v>62.95988934993084</v>
      </c>
    </row>
    <row r="35" spans="1:5" x14ac:dyDescent="0.25">
      <c r="A35" s="55" t="s">
        <v>78</v>
      </c>
      <c r="B35" s="77">
        <v>0</v>
      </c>
      <c r="D35" s="33">
        <f>+B35/Population!B35*1000</f>
        <v>0</v>
      </c>
      <c r="E35" s="33">
        <f>+B35/'Rating units'!B35*1000</f>
        <v>0</v>
      </c>
    </row>
    <row r="36" spans="1:5" x14ac:dyDescent="0.25">
      <c r="A36" s="55" t="s">
        <v>79</v>
      </c>
      <c r="B36" s="77">
        <v>0</v>
      </c>
      <c r="D36" s="33">
        <f>+B36/Population!B36*1000</f>
        <v>0</v>
      </c>
      <c r="E36" s="33">
        <f>+B36/'Rating units'!B36*1000</f>
        <v>0</v>
      </c>
    </row>
    <row r="37" spans="1:5" x14ac:dyDescent="0.25">
      <c r="A37" s="55" t="s">
        <v>80</v>
      </c>
      <c r="B37" s="77">
        <v>0</v>
      </c>
      <c r="D37" s="33">
        <f>+B37/Population!B37*1000</f>
        <v>0</v>
      </c>
      <c r="E37" s="33">
        <f>+B37/'Rating units'!B37*1000</f>
        <v>0</v>
      </c>
    </row>
    <row r="38" spans="1:5" x14ac:dyDescent="0.25">
      <c r="A38" s="55" t="s">
        <v>81</v>
      </c>
      <c r="B38" s="77">
        <v>162</v>
      </c>
      <c r="D38" s="33">
        <f>+B38/Population!B38*1000</f>
        <v>43.431635388739949</v>
      </c>
      <c r="E38" s="33">
        <f>+B38/'Rating units'!B38*1000</f>
        <v>47.563123899001759</v>
      </c>
    </row>
    <row r="39" spans="1:5" x14ac:dyDescent="0.25">
      <c r="A39" s="55" t="s">
        <v>82</v>
      </c>
      <c r="B39" s="77">
        <v>0</v>
      </c>
      <c r="D39" s="33">
        <f>+B39/Population!B39*1000</f>
        <v>0</v>
      </c>
      <c r="E39" s="33">
        <f>+B39/'Rating units'!B39*1000</f>
        <v>0</v>
      </c>
    </row>
    <row r="40" spans="1:5" x14ac:dyDescent="0.25">
      <c r="A40" s="55" t="s">
        <v>83</v>
      </c>
      <c r="B40" s="77">
        <v>0</v>
      </c>
      <c r="D40" s="33">
        <f>+B40/Population!B40*1000</f>
        <v>0</v>
      </c>
      <c r="E40" s="33">
        <f>+B40/'Rating units'!B40*1000</f>
        <v>0</v>
      </c>
    </row>
    <row r="41" spans="1:5" x14ac:dyDescent="0.25">
      <c r="A41" s="55" t="s">
        <v>84</v>
      </c>
      <c r="B41" s="77">
        <v>0</v>
      </c>
      <c r="D41" s="33">
        <f>+B41/Population!B41*1000</f>
        <v>0</v>
      </c>
      <c r="E41" s="33">
        <f>+B41/'Rating units'!B41*1000</f>
        <v>0</v>
      </c>
    </row>
    <row r="42" spans="1:5" x14ac:dyDescent="0.25">
      <c r="A42" s="55" t="s">
        <v>85</v>
      </c>
      <c r="B42" s="77">
        <v>0</v>
      </c>
      <c r="D42" s="33">
        <f>+B42/Population!B42*1000</f>
        <v>0</v>
      </c>
      <c r="E42" s="33">
        <f>+B42/'Rating units'!B42*1000</f>
        <v>0</v>
      </c>
    </row>
    <row r="43" spans="1:5" x14ac:dyDescent="0.25">
      <c r="A43" s="55" t="s">
        <v>86</v>
      </c>
      <c r="B43" s="77">
        <v>900</v>
      </c>
      <c r="D43" s="33">
        <f>+B43/Population!B43*1000</f>
        <v>30.201342281879196</v>
      </c>
      <c r="E43" s="33">
        <f>+B43/'Rating units'!B43*1000</f>
        <v>61.521635108346437</v>
      </c>
    </row>
    <row r="44" spans="1:5" x14ac:dyDescent="0.25">
      <c r="A44" s="55" t="s">
        <v>87</v>
      </c>
      <c r="B44" s="77">
        <v>0</v>
      </c>
      <c r="D44" s="33">
        <f>+B44/Population!B44*1000</f>
        <v>0</v>
      </c>
      <c r="E44" s="33">
        <f>+B44/'Rating units'!B44*1000</f>
        <v>0</v>
      </c>
    </row>
    <row r="45" spans="1:5" x14ac:dyDescent="0.25">
      <c r="A45" s="55" t="s">
        <v>88</v>
      </c>
      <c r="B45" s="49"/>
      <c r="D45" s="33"/>
      <c r="E45" s="33"/>
    </row>
    <row r="46" spans="1:5" x14ac:dyDescent="0.25">
      <c r="A46" s="55" t="s">
        <v>89</v>
      </c>
      <c r="B46" s="77">
        <v>0</v>
      </c>
      <c r="D46" s="33">
        <f>+B46/Population!B46*1000</f>
        <v>0</v>
      </c>
      <c r="E46" s="33">
        <f>+B46/'Rating units'!B46*1000</f>
        <v>0</v>
      </c>
    </row>
    <row r="47" spans="1:5" x14ac:dyDescent="0.25">
      <c r="A47" s="55" t="s">
        <v>90</v>
      </c>
      <c r="B47" s="77">
        <v>0</v>
      </c>
      <c r="D47" s="33">
        <f>+B47/Population!B47*1000</f>
        <v>0</v>
      </c>
      <c r="E47" s="33">
        <f>+B47/'Rating units'!B47*1000</f>
        <v>0</v>
      </c>
    </row>
    <row r="48" spans="1:5" x14ac:dyDescent="0.25">
      <c r="A48" s="55" t="s">
        <v>91</v>
      </c>
      <c r="B48" s="77">
        <v>0</v>
      </c>
      <c r="D48" s="33">
        <f>+B48/Population!B48*1000</f>
        <v>0</v>
      </c>
      <c r="E48" s="33">
        <f>+B48/'Rating units'!B48*1000</f>
        <v>0</v>
      </c>
    </row>
    <row r="49" spans="1:5" x14ac:dyDescent="0.25">
      <c r="A49" s="55" t="s">
        <v>92</v>
      </c>
      <c r="B49" s="77">
        <v>3929</v>
      </c>
      <c r="D49" s="33">
        <f>+B49/Population!B49*1000</f>
        <v>64.304418985270047</v>
      </c>
      <c r="E49" s="33">
        <f>+B49/'Rating units'!B49*1000</f>
        <v>152.50553118813804</v>
      </c>
    </row>
    <row r="50" spans="1:5" x14ac:dyDescent="0.25">
      <c r="A50" s="55" t="s">
        <v>93</v>
      </c>
      <c r="B50" s="77">
        <v>0</v>
      </c>
      <c r="D50" s="33">
        <f>+B50/Population!B50*1000</f>
        <v>0</v>
      </c>
      <c r="E50" s="33">
        <f>+B50/'Rating units'!B50*1000</f>
        <v>0</v>
      </c>
    </row>
    <row r="51" spans="1:5" x14ac:dyDescent="0.25">
      <c r="A51" s="55" t="s">
        <v>94</v>
      </c>
      <c r="B51" s="77">
        <v>0</v>
      </c>
      <c r="D51" s="33">
        <f>+B51/Population!B51*1000</f>
        <v>0</v>
      </c>
      <c r="E51" s="33">
        <f>+B51/'Rating units'!B51*1000</f>
        <v>0</v>
      </c>
    </row>
    <row r="52" spans="1:5" x14ac:dyDescent="0.25">
      <c r="A52" s="55" t="s">
        <v>95</v>
      </c>
      <c r="B52" s="49"/>
      <c r="D52" s="33"/>
      <c r="E52" s="33"/>
    </row>
    <row r="53" spans="1:5" x14ac:dyDescent="0.25">
      <c r="A53" s="55" t="s">
        <v>96</v>
      </c>
      <c r="B53" s="77">
        <v>0</v>
      </c>
      <c r="D53" s="33">
        <f>+B53/Population!B53*1000</f>
        <v>0</v>
      </c>
      <c r="E53" s="33">
        <f>+B53/'Rating units'!B53*1000</f>
        <v>0</v>
      </c>
    </row>
    <row r="54" spans="1:5" x14ac:dyDescent="0.25">
      <c r="A54" s="55" t="s">
        <v>97</v>
      </c>
      <c r="B54" s="77">
        <v>0</v>
      </c>
      <c r="D54" s="33">
        <f>+B54/Population!B54*1000</f>
        <v>0</v>
      </c>
      <c r="E54" s="33">
        <f>+B54/'Rating units'!B54*1000</f>
        <v>0</v>
      </c>
    </row>
    <row r="55" spans="1:5" x14ac:dyDescent="0.25">
      <c r="A55" s="55" t="s">
        <v>98</v>
      </c>
      <c r="B55" s="77">
        <v>0</v>
      </c>
      <c r="D55" s="33">
        <f>+B55/Population!B55*1000</f>
        <v>0</v>
      </c>
      <c r="E55" s="33">
        <f>+B55/'Rating units'!B55*1000</f>
        <v>0</v>
      </c>
    </row>
    <row r="56" spans="1:5" x14ac:dyDescent="0.25">
      <c r="A56" s="55" t="s">
        <v>99</v>
      </c>
      <c r="B56" s="77">
        <v>770</v>
      </c>
      <c r="D56" s="33">
        <f>+B56/Population!B56*1000</f>
        <v>77.154308617234463</v>
      </c>
      <c r="E56" s="33">
        <f>+B56/'Rating units'!B56*1000</f>
        <v>141.4141414141414</v>
      </c>
    </row>
    <row r="57" spans="1:5" x14ac:dyDescent="0.25">
      <c r="A57" s="55" t="s">
        <v>100</v>
      </c>
      <c r="B57" s="77">
        <v>1700</v>
      </c>
      <c r="D57" s="33">
        <f>+B57/Population!B57*1000</f>
        <v>19.698725376593277</v>
      </c>
      <c r="E57" s="33">
        <f>+B57/'Rating units'!B57*1000</f>
        <v>51.930596285434994</v>
      </c>
    </row>
    <row r="58" spans="1:5" x14ac:dyDescent="0.25">
      <c r="A58" s="55" t="s">
        <v>101</v>
      </c>
      <c r="B58" s="49"/>
      <c r="D58" s="33"/>
      <c r="E58" s="33"/>
    </row>
    <row r="59" spans="1:5" x14ac:dyDescent="0.25">
      <c r="A59" s="55" t="s">
        <v>102</v>
      </c>
      <c r="B59" s="77">
        <v>0</v>
      </c>
      <c r="D59" s="33">
        <f>+B59/Population!B59*1000</f>
        <v>0</v>
      </c>
      <c r="E59" s="33">
        <f>+B59/'Rating units'!B59*1000</f>
        <v>0</v>
      </c>
    </row>
    <row r="60" spans="1:5" x14ac:dyDescent="0.25">
      <c r="A60" s="55" t="s">
        <v>103</v>
      </c>
      <c r="B60" s="77">
        <v>0</v>
      </c>
      <c r="D60" s="33">
        <f>+B60/Population!B60*1000</f>
        <v>0</v>
      </c>
      <c r="E60" s="33">
        <f>+B60/'Rating units'!B60*1000</f>
        <v>0</v>
      </c>
    </row>
    <row r="61" spans="1:5" x14ac:dyDescent="0.25">
      <c r="A61" s="55" t="s">
        <v>104</v>
      </c>
      <c r="B61" s="77">
        <v>0</v>
      </c>
      <c r="D61" s="33">
        <f>+B61/Population!B61*1000</f>
        <v>0</v>
      </c>
      <c r="E61" s="33">
        <f>+B61/'Rating units'!B61*1000</f>
        <v>0</v>
      </c>
    </row>
    <row r="62" spans="1:5" x14ac:dyDescent="0.25">
      <c r="A62" s="55" t="s">
        <v>105</v>
      </c>
      <c r="B62" s="49"/>
      <c r="D62" s="33"/>
      <c r="E62" s="33"/>
    </row>
    <row r="63" spans="1:5" x14ac:dyDescent="0.25">
      <c r="A63" s="55" t="s">
        <v>106</v>
      </c>
      <c r="B63" s="77">
        <v>4090</v>
      </c>
      <c r="D63" s="33">
        <f>+B63/Population!B63*1000</f>
        <v>58.01418439716312</v>
      </c>
      <c r="E63" s="33">
        <f>+B63/'Rating units'!B63*1000</f>
        <v>142.01388888888889</v>
      </c>
    </row>
    <row r="64" spans="1:5" x14ac:dyDescent="0.25">
      <c r="A64" s="55" t="s">
        <v>107</v>
      </c>
      <c r="B64" s="77">
        <v>0</v>
      </c>
      <c r="D64" s="33">
        <f>+B64/Population!B64*1000</f>
        <v>0</v>
      </c>
      <c r="E64" s="33">
        <f>+B64/'Rating units'!B64*1000</f>
        <v>0</v>
      </c>
    </row>
    <row r="65" spans="1:5" x14ac:dyDescent="0.25">
      <c r="A65" s="55" t="s">
        <v>108</v>
      </c>
      <c r="B65" s="77">
        <v>0</v>
      </c>
      <c r="D65" s="33">
        <f>+B65/Population!B65*1000</f>
        <v>0</v>
      </c>
      <c r="E65" s="33">
        <f>+B65/'Rating units'!B65*1000</f>
        <v>0</v>
      </c>
    </row>
    <row r="66" spans="1:5" x14ac:dyDescent="0.25">
      <c r="A66" s="55" t="s">
        <v>109</v>
      </c>
      <c r="B66" s="77">
        <v>7256</v>
      </c>
      <c r="D66" s="33">
        <f>+B66/Population!B66*1000</f>
        <v>261.94945848375448</v>
      </c>
      <c r="E66" s="33">
        <f>+B66/'Rating units'!B66*1000</f>
        <v>486.55535438878832</v>
      </c>
    </row>
    <row r="67" spans="1:5" x14ac:dyDescent="0.25">
      <c r="A67" s="55" t="s">
        <v>110</v>
      </c>
      <c r="B67" s="77">
        <v>0</v>
      </c>
      <c r="D67" s="33">
        <f>+B67/Population!B67*1000</f>
        <v>0</v>
      </c>
      <c r="E67" s="33">
        <f>+B67/'Rating units'!B67*1000</f>
        <v>0</v>
      </c>
    </row>
    <row r="68" spans="1:5" x14ac:dyDescent="0.25">
      <c r="A68" s="55" t="s">
        <v>111</v>
      </c>
      <c r="B68" s="77">
        <v>0</v>
      </c>
      <c r="D68" s="33">
        <f>+B68/Population!B68*1000</f>
        <v>0</v>
      </c>
      <c r="E68" s="33">
        <f>+B68/'Rating units'!B68*1000</f>
        <v>0</v>
      </c>
    </row>
    <row r="69" spans="1:5" x14ac:dyDescent="0.25">
      <c r="A69" s="55" t="s">
        <v>112</v>
      </c>
      <c r="B69" s="77">
        <v>0</v>
      </c>
      <c r="D69" s="33">
        <f>+B69/Population!B69*1000</f>
        <v>0</v>
      </c>
      <c r="E69" s="33">
        <f>+B69/'Rating units'!B69*1000</f>
        <v>0</v>
      </c>
    </row>
    <row r="70" spans="1:5" x14ac:dyDescent="0.25">
      <c r="A70" s="55" t="s">
        <v>113</v>
      </c>
      <c r="B70" s="49"/>
      <c r="D70" s="33">
        <f>+B70/Population!B70*1000</f>
        <v>0</v>
      </c>
      <c r="E70" s="33">
        <f>+B70/'Rating units'!B70*1000</f>
        <v>0</v>
      </c>
    </row>
    <row r="71" spans="1:5" x14ac:dyDescent="0.25">
      <c r="A71" s="55" t="s">
        <v>114</v>
      </c>
      <c r="B71" s="77">
        <v>453</v>
      </c>
      <c r="D71" s="33">
        <f>+B71/Population!B71*1000</f>
        <v>48.709677419354833</v>
      </c>
      <c r="E71" s="33">
        <f>+B71/'Rating units'!B71*1000</f>
        <v>102.81434407625964</v>
      </c>
    </row>
    <row r="72" spans="1:5" x14ac:dyDescent="0.25">
      <c r="A72" s="55" t="s">
        <v>115</v>
      </c>
      <c r="B72" s="77">
        <v>0</v>
      </c>
      <c r="D72" s="33">
        <f>+B72/Population!B72*1000</f>
        <v>0</v>
      </c>
      <c r="E72" s="33">
        <f>+B72/'Rating units'!B72*1000</f>
        <v>0</v>
      </c>
    </row>
    <row r="73" spans="1:5" x14ac:dyDescent="0.25">
      <c r="A73" s="55" t="s">
        <v>116</v>
      </c>
      <c r="B73" s="77">
        <v>506.5</v>
      </c>
      <c r="D73" s="33">
        <f>+B73/Population!B73*1000</f>
        <v>28.86039886039886</v>
      </c>
      <c r="E73" s="33">
        <f>+B73/'Rating units'!B73*1000</f>
        <v>47.190906549892851</v>
      </c>
    </row>
    <row r="74" spans="1:5" x14ac:dyDescent="0.25">
      <c r="A74" s="55" t="s">
        <v>117</v>
      </c>
      <c r="B74" s="77">
        <v>0</v>
      </c>
      <c r="D74" s="33">
        <f>+B74/Population!B74*1000</f>
        <v>0</v>
      </c>
      <c r="E74" s="33">
        <f>+B74/'Rating units'!B74*1000</f>
        <v>0</v>
      </c>
    </row>
    <row r="75" spans="1:5" x14ac:dyDescent="0.25">
      <c r="A75" s="55" t="s">
        <v>118</v>
      </c>
      <c r="B75" s="77">
        <v>0</v>
      </c>
      <c r="D75" s="33">
        <f>+B75/Population!B75*1000</f>
        <v>0</v>
      </c>
      <c r="E75" s="33">
        <f>+B75/'Rating units'!B75*1000</f>
        <v>0</v>
      </c>
    </row>
    <row r="76" spans="1:5" x14ac:dyDescent="0.25">
      <c r="A76" s="55" t="s">
        <v>119</v>
      </c>
      <c r="B76" s="77">
        <v>17111</v>
      </c>
      <c r="D76" s="33">
        <f>+B76/Population!B76*1000</f>
        <v>133.47113884555381</v>
      </c>
      <c r="E76" s="33">
        <f>+B76/'Rating units'!B76*1000</f>
        <v>323.43490095266895</v>
      </c>
    </row>
    <row r="77" spans="1:5" x14ac:dyDescent="0.25">
      <c r="A77" s="55" t="s">
        <v>120</v>
      </c>
      <c r="B77" s="77">
        <v>0</v>
      </c>
      <c r="D77" s="33">
        <f>+B77/Population!B77*1000</f>
        <v>0</v>
      </c>
      <c r="E77" s="33">
        <f>+B77/'Rating units'!B77*1000</f>
        <v>0</v>
      </c>
    </row>
    <row r="78" spans="1:5" x14ac:dyDescent="0.25">
      <c r="A78" s="55" t="s">
        <v>121</v>
      </c>
      <c r="B78" s="77">
        <v>0</v>
      </c>
      <c r="D78" s="33">
        <f>+B78/Population!B78*1000</f>
        <v>0</v>
      </c>
      <c r="E78" s="33">
        <f>+B78/'Rating units'!B78*1000</f>
        <v>0</v>
      </c>
    </row>
    <row r="79" spans="1:5" x14ac:dyDescent="0.25">
      <c r="A79" s="55" t="s">
        <v>122</v>
      </c>
      <c r="B79" s="77">
        <v>0</v>
      </c>
      <c r="D79" s="33">
        <f>+B79/Population!B79*1000</f>
        <v>0</v>
      </c>
      <c r="E79" s="33">
        <f>+B79/'Rating units'!B79*1000</f>
        <v>0</v>
      </c>
    </row>
    <row r="80" spans="1:5" x14ac:dyDescent="0.25">
      <c r="A80" s="55" t="s">
        <v>123</v>
      </c>
      <c r="B80" s="77">
        <v>0</v>
      </c>
      <c r="D80" s="33">
        <f>+B80/Population!B80*1000</f>
        <v>0</v>
      </c>
      <c r="E80" s="33">
        <f>+B80/'Rating units'!B80*1000</f>
        <v>0</v>
      </c>
    </row>
    <row r="81" spans="1:5" x14ac:dyDescent="0.25">
      <c r="A81" s="55" t="s">
        <v>124</v>
      </c>
      <c r="B81" s="77">
        <v>0</v>
      </c>
      <c r="D81" s="33">
        <f>+B81/Population!B81*1000</f>
        <v>0</v>
      </c>
      <c r="E81" s="33">
        <f>+B81/'Rating units'!B81*1000</f>
        <v>0</v>
      </c>
    </row>
    <row r="82" spans="1:5" x14ac:dyDescent="0.25">
      <c r="A82" s="55" t="s">
        <v>125</v>
      </c>
      <c r="B82" s="77">
        <v>0</v>
      </c>
      <c r="D82" s="33">
        <f>+B82/Population!B82*1000</f>
        <v>0</v>
      </c>
      <c r="E82" s="33">
        <f>+B82/'Rating units'!B82*1000</f>
        <v>0</v>
      </c>
    </row>
    <row r="83" spans="1:5" x14ac:dyDescent="0.25">
      <c r="A83" s="55" t="s">
        <v>126</v>
      </c>
      <c r="B83" s="77">
        <v>0</v>
      </c>
      <c r="D83" s="33">
        <f>+B83/Population!B83*1000</f>
        <v>0</v>
      </c>
      <c r="E83" s="33">
        <f>+B83/'Rating units'!B83*1000</f>
        <v>0</v>
      </c>
    </row>
    <row r="84" spans="1:5" x14ac:dyDescent="0.25">
      <c r="A84" s="55" t="s">
        <v>127</v>
      </c>
      <c r="B84" s="77">
        <v>0</v>
      </c>
      <c r="D84" s="33">
        <f>+B84/Population!B84*1000</f>
        <v>0</v>
      </c>
      <c r="E84" s="33">
        <f>+B84/'Rating units'!B84*1000</f>
        <v>0</v>
      </c>
    </row>
    <row r="85" spans="1:5" x14ac:dyDescent="0.25">
      <c r="A85" s="55" t="s">
        <v>128</v>
      </c>
      <c r="B85" s="77">
        <v>0</v>
      </c>
      <c r="D85" s="33">
        <f>+B85/Population!B85*1000</f>
        <v>0</v>
      </c>
      <c r="E85" s="33">
        <f>+B85/'Rating units'!B85*1000</f>
        <v>0</v>
      </c>
    </row>
    <row r="86" spans="1:5" x14ac:dyDescent="0.25">
      <c r="A86" s="55" t="s">
        <v>129</v>
      </c>
      <c r="B86" s="49"/>
      <c r="D86" s="33"/>
      <c r="E86" s="33"/>
    </row>
    <row r="87" spans="1:5" x14ac:dyDescent="0.25">
      <c r="A87" s="55" t="s">
        <v>130</v>
      </c>
      <c r="B87" s="77">
        <v>440</v>
      </c>
      <c r="D87" s="33">
        <f>+B87/Population!B87*1000</f>
        <v>19.909502262443439</v>
      </c>
      <c r="E87" s="33">
        <f>+B87/'Rating units'!B87*1000</f>
        <v>33.328283593394936</v>
      </c>
    </row>
    <row r="88" spans="1:5" x14ac:dyDescent="0.25">
      <c r="A88" s="55" t="s">
        <v>131</v>
      </c>
      <c r="B88" s="77">
        <v>634</v>
      </c>
      <c r="D88" s="33">
        <f>+B88/Population!B88*1000</f>
        <v>65.631469979296071</v>
      </c>
      <c r="E88" s="33">
        <f>+B88/'Rating units'!B88*1000</f>
        <v>107.93326523663602</v>
      </c>
    </row>
    <row r="89" spans="1:5" x14ac:dyDescent="0.25">
      <c r="A89" s="55" t="s">
        <v>132</v>
      </c>
      <c r="B89" s="77">
        <v>1611</v>
      </c>
      <c r="D89" s="33">
        <f>+B89/Population!B89*1000</f>
        <v>36.780821917808218</v>
      </c>
      <c r="E89" s="33">
        <f>+B89/'Rating units'!B89*1000</f>
        <v>76.956147893379196</v>
      </c>
    </row>
    <row r="90" spans="1:5" x14ac:dyDescent="0.25">
      <c r="A90" s="55" t="s">
        <v>133</v>
      </c>
      <c r="B90" s="77">
        <v>0</v>
      </c>
      <c r="D90" s="33">
        <f>+B90/Population!B90*1000</f>
        <v>0</v>
      </c>
      <c r="E90" s="33">
        <f>+B90/'Rating units'!B90*1000</f>
        <v>0</v>
      </c>
    </row>
    <row r="91" spans="1:5" x14ac:dyDescent="0.25">
      <c r="A91" s="55" t="s">
        <v>134</v>
      </c>
      <c r="B91" s="77">
        <v>0</v>
      </c>
      <c r="D91" s="33">
        <f>+B91/Population!B91*1000</f>
        <v>0</v>
      </c>
      <c r="E91" s="33" t="e">
        <f>+B91/'Rating units'!B91*1000</f>
        <v>#DIV/0!</v>
      </c>
    </row>
    <row r="92" spans="1:5" x14ac:dyDescent="0.25">
      <c r="A92" s="55" t="s">
        <v>135</v>
      </c>
      <c r="B92" s="77">
        <v>0</v>
      </c>
      <c r="D92" s="33">
        <f>+B92/Population!B92*1000</f>
        <v>0</v>
      </c>
      <c r="E92" s="33">
        <f>+B92/'Rating units'!B92*1000</f>
        <v>0</v>
      </c>
    </row>
    <row r="93" spans="1:5" x14ac:dyDescent="0.25">
      <c r="A93" s="55" t="s">
        <v>136</v>
      </c>
      <c r="B93" s="77">
        <v>0</v>
      </c>
      <c r="D93" s="33">
        <f>+B93/Population!B93*1000</f>
        <v>0</v>
      </c>
      <c r="E93" s="33">
        <f>+B93/'Rating units'!B93*1000</f>
        <v>0</v>
      </c>
    </row>
    <row r="94" spans="1:5" x14ac:dyDescent="0.25">
      <c r="A94" s="55" t="s">
        <v>137</v>
      </c>
      <c r="B94" s="77">
        <v>0</v>
      </c>
      <c r="D94" s="33">
        <f>+B94/Population!B94*1000</f>
        <v>0</v>
      </c>
      <c r="E94" s="33">
        <f>+B94/'Rating units'!B94*1000</f>
        <v>0</v>
      </c>
    </row>
    <row r="95" spans="1:5" x14ac:dyDescent="0.25">
      <c r="A95" s="55" t="s">
        <v>138</v>
      </c>
      <c r="B95" s="77">
        <v>0</v>
      </c>
      <c r="D95" s="33">
        <f>+B95/Population!B95*1000</f>
        <v>0</v>
      </c>
      <c r="E95" s="33">
        <f>+B95/'Rating units'!B95*1000</f>
        <v>0</v>
      </c>
    </row>
    <row r="96" spans="1:5" x14ac:dyDescent="0.25">
      <c r="A96" s="55" t="s">
        <v>139</v>
      </c>
      <c r="B96" s="49"/>
      <c r="D96" s="33"/>
      <c r="E96" s="33"/>
    </row>
    <row r="97" spans="1:5" x14ac:dyDescent="0.25">
      <c r="A97" s="55" t="s">
        <v>140</v>
      </c>
      <c r="B97" s="26"/>
      <c r="D97" s="33"/>
      <c r="E97" s="33"/>
    </row>
    <row r="98" spans="1:5" x14ac:dyDescent="0.25">
      <c r="A98" s="55" t="s">
        <v>141</v>
      </c>
      <c r="B98" s="26"/>
      <c r="D98" s="33"/>
      <c r="E98" s="33"/>
    </row>
    <row r="99" spans="1:5" x14ac:dyDescent="0.25">
      <c r="A99" s="99"/>
      <c r="B99" s="99"/>
    </row>
    <row r="100" spans="1:5" x14ac:dyDescent="0.25">
      <c r="A100" s="98"/>
      <c r="B100" s="98"/>
    </row>
    <row r="101" spans="1:5" x14ac:dyDescent="0.25">
      <c r="A101" s="98"/>
      <c r="B101" s="98"/>
    </row>
    <row r="102" spans="1:5" x14ac:dyDescent="0.25">
      <c r="A102" s="98"/>
      <c r="B102" s="98"/>
    </row>
    <row r="103" spans="1:5" x14ac:dyDescent="0.25">
      <c r="A103" s="99"/>
      <c r="B103" s="99"/>
    </row>
    <row r="104" spans="1:5" x14ac:dyDescent="0.25">
      <c r="A104" s="98"/>
      <c r="B104" s="98"/>
    </row>
    <row r="105" spans="1:5" x14ac:dyDescent="0.25">
      <c r="A105" s="98"/>
      <c r="B105" s="98"/>
    </row>
    <row r="106" spans="1:5" x14ac:dyDescent="0.25">
      <c r="A106" s="98"/>
      <c r="B106" s="98"/>
    </row>
    <row r="107" spans="1:5" x14ac:dyDescent="0.25">
      <c r="A107" s="98"/>
      <c r="B107" s="98"/>
    </row>
    <row r="108" spans="1:5" x14ac:dyDescent="0.25">
      <c r="A108" s="98"/>
      <c r="B108" s="98"/>
    </row>
    <row r="109" spans="1:5" x14ac:dyDescent="0.25">
      <c r="A109" s="98"/>
      <c r="B109" s="98"/>
    </row>
    <row r="110" spans="1:5" x14ac:dyDescent="0.25">
      <c r="A110" s="98"/>
      <c r="B110" s="98"/>
    </row>
    <row r="111" spans="1:5" x14ac:dyDescent="0.25">
      <c r="A111" s="98"/>
      <c r="B111" s="98"/>
    </row>
    <row r="112" spans="1:5" x14ac:dyDescent="0.25">
      <c r="A112" s="98"/>
      <c r="B112" s="98"/>
    </row>
    <row r="113" spans="1:2" x14ac:dyDescent="0.25">
      <c r="A113" s="98"/>
      <c r="B113" s="98"/>
    </row>
    <row r="114" spans="1:2" x14ac:dyDescent="0.25">
      <c r="A114" s="98"/>
      <c r="B114" s="98"/>
    </row>
    <row r="115" spans="1:2" x14ac:dyDescent="0.25">
      <c r="A115" s="98"/>
      <c r="B115" s="98"/>
    </row>
    <row r="116" spans="1:2" x14ac:dyDescent="0.25">
      <c r="A116" s="98"/>
      <c r="B116" s="98"/>
    </row>
    <row r="117" spans="1:2" x14ac:dyDescent="0.25">
      <c r="A117" s="98"/>
      <c r="B117" s="98"/>
    </row>
    <row r="118" spans="1:2" x14ac:dyDescent="0.25">
      <c r="A118" s="98"/>
      <c r="B118" s="98"/>
    </row>
    <row r="119" spans="1:2" x14ac:dyDescent="0.25">
      <c r="A119" s="98"/>
      <c r="B119" s="98"/>
    </row>
    <row r="120" spans="1:2" x14ac:dyDescent="0.25">
      <c r="A120" s="98"/>
      <c r="B120" s="98"/>
    </row>
    <row r="121" spans="1:2" x14ac:dyDescent="0.25">
      <c r="A121" s="98"/>
      <c r="B121" s="98"/>
    </row>
    <row r="122" spans="1:2" x14ac:dyDescent="0.25">
      <c r="A122" s="98"/>
      <c r="B122" s="98"/>
    </row>
    <row r="123" spans="1:2" x14ac:dyDescent="0.25">
      <c r="A123" s="98"/>
      <c r="B123" s="98"/>
    </row>
    <row r="124" spans="1:2" x14ac:dyDescent="0.25">
      <c r="A124" s="98"/>
      <c r="B124" s="98"/>
    </row>
    <row r="125" spans="1:2" x14ac:dyDescent="0.25">
      <c r="A125" s="100"/>
      <c r="B125" s="100"/>
    </row>
  </sheetData>
  <mergeCells count="27">
    <mergeCell ref="A123:B123"/>
    <mergeCell ref="A124:B124"/>
    <mergeCell ref="A125:B125"/>
    <mergeCell ref="A117:B117"/>
    <mergeCell ref="A118:B118"/>
    <mergeCell ref="A119:B119"/>
    <mergeCell ref="A120:B120"/>
    <mergeCell ref="A121:B121"/>
    <mergeCell ref="A122:B122"/>
    <mergeCell ref="A116:B116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04:B104"/>
    <mergeCell ref="A99:B99"/>
    <mergeCell ref="A100:B100"/>
    <mergeCell ref="A101:B101"/>
    <mergeCell ref="A102:B102"/>
    <mergeCell ref="A103:B103"/>
  </mergeCells>
  <hyperlinks>
    <hyperlink ref="A1" location="Index!A1" display="Index" xr:uid="{00000000-0004-0000-0B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25"/>
  <sheetViews>
    <sheetView workbookViewId="0">
      <selection activeCell="B6" sqref="B6"/>
    </sheetView>
  </sheetViews>
  <sheetFormatPr defaultRowHeight="15" x14ac:dyDescent="0.25"/>
  <cols>
    <col min="1" max="1" width="57.85546875" style="15" customWidth="1"/>
    <col min="2" max="2" width="31.4257812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2" spans="1:7" x14ac:dyDescent="0.25">
      <c r="B2" s="15"/>
    </row>
    <row r="3" spans="1:7" x14ac:dyDescent="0.25">
      <c r="A3" s="1" t="s">
        <v>316</v>
      </c>
      <c r="B3" s="15"/>
      <c r="D3" s="16" t="s">
        <v>163</v>
      </c>
      <c r="E3" s="16" t="s">
        <v>164</v>
      </c>
      <c r="F3" s="1"/>
      <c r="G3" s="16"/>
    </row>
    <row r="4" spans="1:7" x14ac:dyDescent="0.25">
      <c r="A4" s="1" t="s">
        <v>352</v>
      </c>
      <c r="B4" s="15"/>
    </row>
    <row r="5" spans="1:7" x14ac:dyDescent="0.25">
      <c r="B5" s="15"/>
    </row>
    <row r="6" spans="1:7" x14ac:dyDescent="0.25">
      <c r="A6" s="55" t="s">
        <v>48</v>
      </c>
      <c r="B6" s="49" t="s">
        <v>352</v>
      </c>
    </row>
    <row r="7" spans="1:7" x14ac:dyDescent="0.25">
      <c r="A7" s="55" t="s">
        <v>49</v>
      </c>
      <c r="B7" s="77">
        <v>6325</v>
      </c>
      <c r="D7" s="33">
        <f>+B7/Population!B7*1000</f>
        <v>187.68545994065283</v>
      </c>
      <c r="E7" s="33">
        <f>+B7/'Rating units'!B7*1000</f>
        <v>410.79431057998312</v>
      </c>
    </row>
    <row r="8" spans="1:7" x14ac:dyDescent="0.25">
      <c r="A8" s="55" t="s">
        <v>50</v>
      </c>
      <c r="B8" s="49"/>
      <c r="D8" s="33"/>
      <c r="E8" s="33"/>
    </row>
    <row r="9" spans="1:7" x14ac:dyDescent="0.25">
      <c r="A9" s="55" t="s">
        <v>52</v>
      </c>
      <c r="B9" s="77">
        <v>427336</v>
      </c>
      <c r="D9" s="33">
        <f>+B9/Population!B9*1000</f>
        <v>264.70267591674923</v>
      </c>
      <c r="E9" s="33">
        <f>+B9/'Rating units'!B9*1000</f>
        <v>806.61089635177575</v>
      </c>
    </row>
    <row r="10" spans="1:7" x14ac:dyDescent="0.25">
      <c r="A10" s="55" t="s">
        <v>53</v>
      </c>
      <c r="B10" s="77">
        <v>427336</v>
      </c>
      <c r="D10" s="33">
        <f>+B10/Population!B10*1000</f>
        <v>264.70267591674923</v>
      </c>
      <c r="E10" s="33" t="e">
        <f>+B10/'Rating units'!B10*1000</f>
        <v>#DIV/0!</v>
      </c>
    </row>
    <row r="11" spans="1:7" x14ac:dyDescent="0.25">
      <c r="A11" s="55" t="s">
        <v>54</v>
      </c>
      <c r="B11" s="49"/>
      <c r="D11" s="33"/>
      <c r="E11" s="33"/>
    </row>
    <row r="12" spans="1:7" x14ac:dyDescent="0.25">
      <c r="A12" s="55" t="s">
        <v>55</v>
      </c>
      <c r="B12" s="49"/>
      <c r="D12" s="33"/>
      <c r="E12" s="33"/>
    </row>
    <row r="13" spans="1:7" x14ac:dyDescent="0.25">
      <c r="A13" s="55" t="s">
        <v>56</v>
      </c>
      <c r="B13" s="49"/>
      <c r="D13" s="33"/>
      <c r="E13" s="33"/>
    </row>
    <row r="14" spans="1:7" x14ac:dyDescent="0.25">
      <c r="A14" s="55" t="s">
        <v>57</v>
      </c>
      <c r="B14" s="77">
        <v>15176</v>
      </c>
      <c r="D14" s="33">
        <f>+B14/Population!B14*1000</f>
        <v>51.706984667802388</v>
      </c>
      <c r="E14" s="33">
        <f>+B14/'Rating units'!B14*1000</f>
        <v>124.3954818931458</v>
      </c>
    </row>
    <row r="15" spans="1:7" x14ac:dyDescent="0.25">
      <c r="A15" s="55" t="s">
        <v>58</v>
      </c>
      <c r="B15" s="77">
        <v>5249</v>
      </c>
      <c r="D15" s="33">
        <f>+B15/Population!B15*1000</f>
        <v>514.60784313725492</v>
      </c>
      <c r="E15" s="33">
        <f>+B15/'Rating units'!B15*1000</f>
        <v>696.89325544344126</v>
      </c>
    </row>
    <row r="16" spans="1:7" x14ac:dyDescent="0.25">
      <c r="A16" s="55" t="s">
        <v>59</v>
      </c>
      <c r="B16" s="77">
        <v>27637</v>
      </c>
      <c r="D16" s="33">
        <f>+B16/Population!B16*1000</f>
        <v>46.069344890815138</v>
      </c>
      <c r="E16" s="33">
        <f>+B16/'Rating units'!B16*1000</f>
        <v>101.66679541934748</v>
      </c>
    </row>
    <row r="17" spans="1:5" x14ac:dyDescent="0.25">
      <c r="A17" s="55" t="s">
        <v>60</v>
      </c>
      <c r="B17" s="77">
        <v>16.280999999999999</v>
      </c>
      <c r="D17" s="33">
        <f>+B17/Population!B17*1000</f>
        <v>1.829325842696629</v>
      </c>
      <c r="E17" s="33">
        <f>+B17/'Rating units'!B17*1000</f>
        <v>3.4275789473684206</v>
      </c>
    </row>
    <row r="18" spans="1:5" x14ac:dyDescent="0.25">
      <c r="A18" s="55" t="s">
        <v>61</v>
      </c>
      <c r="B18" s="77">
        <v>6552</v>
      </c>
      <c r="D18" s="33">
        <f>+B18/Population!B18*1000</f>
        <v>481.76470588235293</v>
      </c>
      <c r="E18" s="33">
        <f>+B18/'Rating units'!B18*1000</f>
        <v>848.04556044524986</v>
      </c>
    </row>
    <row r="19" spans="1:5" x14ac:dyDescent="0.25">
      <c r="A19" s="55" t="s">
        <v>62</v>
      </c>
      <c r="B19" s="77">
        <v>5524</v>
      </c>
      <c r="D19" s="33">
        <f>+B19/Population!B19*1000</f>
        <v>280.40609137055839</v>
      </c>
      <c r="E19" s="33">
        <f>+B19/'Rating units'!B19*1000</f>
        <v>399.27719551861225</v>
      </c>
    </row>
    <row r="20" spans="1:5" x14ac:dyDescent="0.25">
      <c r="A20" s="55" t="s">
        <v>63</v>
      </c>
      <c r="B20" s="77">
        <v>12121</v>
      </c>
      <c r="D20" s="33">
        <f>+B20/Population!B20*1000</f>
        <v>19870.491803278688</v>
      </c>
      <c r="E20" s="33">
        <f>+B20/'Rating units'!B20*1000</f>
        <v>21761.220825852783</v>
      </c>
    </row>
    <row r="21" spans="1:5" x14ac:dyDescent="0.25">
      <c r="A21" s="55" t="s">
        <v>64</v>
      </c>
      <c r="B21" s="77">
        <v>227507</v>
      </c>
      <c r="D21" s="33">
        <f>+B21/Population!B21*1000</f>
        <v>606.84715924246473</v>
      </c>
      <c r="E21" s="33">
        <f>+B21/'Rating units'!B21*1000</f>
        <v>1380.7633717507542</v>
      </c>
    </row>
    <row r="22" spans="1:5" x14ac:dyDescent="0.25">
      <c r="A22" s="55" t="s">
        <v>65</v>
      </c>
      <c r="B22" s="77">
        <v>10594</v>
      </c>
      <c r="D22" s="33">
        <f>+B22/Population!B22*1000</f>
        <v>607.10601719197712</v>
      </c>
      <c r="E22" s="33">
        <f>+B22/'Rating units'!B22*1000</f>
        <v>814.98576813601039</v>
      </c>
    </row>
    <row r="23" spans="1:5" x14ac:dyDescent="0.25">
      <c r="A23" s="55" t="s">
        <v>66</v>
      </c>
      <c r="B23" s="77">
        <v>19377</v>
      </c>
      <c r="D23" s="33">
        <f>+B23/Population!B23*1000</f>
        <v>152.57480314960631</v>
      </c>
      <c r="E23" s="33">
        <f>+B23/'Rating units'!B23*1000</f>
        <v>348.81460279742936</v>
      </c>
    </row>
    <row r="24" spans="1:5" x14ac:dyDescent="0.25">
      <c r="A24" s="55" t="s">
        <v>67</v>
      </c>
      <c r="B24" s="77">
        <v>26265</v>
      </c>
      <c r="D24" s="33">
        <f>+B24/Population!B24*1000</f>
        <v>423.62903225806451</v>
      </c>
      <c r="E24" s="33">
        <f>+B24/'Rating units'!B24*1000</f>
        <v>653.89498842333262</v>
      </c>
    </row>
    <row r="25" spans="1:5" x14ac:dyDescent="0.25">
      <c r="A25" s="55" t="s">
        <v>68</v>
      </c>
      <c r="B25" s="49"/>
      <c r="D25" s="33"/>
      <c r="E25" s="33"/>
    </row>
    <row r="26" spans="1:5" x14ac:dyDescent="0.25">
      <c r="A26" s="55" t="s">
        <v>69</v>
      </c>
      <c r="B26" s="77">
        <v>20150</v>
      </c>
      <c r="D26" s="33">
        <f>+B26/Population!B26*1000</f>
        <v>421.54811715481173</v>
      </c>
      <c r="E26" s="33">
        <f>+B26/'Rating units'!B26*1000</f>
        <v>852.72958104104953</v>
      </c>
    </row>
    <row r="27" spans="1:5" x14ac:dyDescent="0.25">
      <c r="A27" s="55" t="s">
        <v>70</v>
      </c>
      <c r="B27" s="77">
        <v>2266</v>
      </c>
      <c r="D27" s="33">
        <f>+B27/Population!B27*1000</f>
        <v>182.00803212851406</v>
      </c>
      <c r="E27" s="33">
        <f>+B27/'Rating units'!B27*1000</f>
        <v>375.04137702747437</v>
      </c>
    </row>
    <row r="28" spans="1:5" x14ac:dyDescent="0.25">
      <c r="A28" s="55" t="s">
        <v>71</v>
      </c>
      <c r="B28" s="77">
        <v>82056</v>
      </c>
      <c r="D28" s="33">
        <f>+B28/Population!B28*1000</f>
        <v>162.55150554675117</v>
      </c>
      <c r="E28" s="33" t="e">
        <f>+B28/'Rating units'!B28*1000</f>
        <v>#DIV/0!</v>
      </c>
    </row>
    <row r="29" spans="1:5" x14ac:dyDescent="0.25">
      <c r="A29" s="55" t="s">
        <v>72</v>
      </c>
      <c r="B29" s="77">
        <v>10844</v>
      </c>
      <c r="D29" s="33">
        <f>+B29/Population!B29*1000</f>
        <v>800.29520295202951</v>
      </c>
      <c r="E29" s="33">
        <f>+B29/'Rating units'!B29*1000</f>
        <v>1190.8631671425433</v>
      </c>
    </row>
    <row r="30" spans="1:5" x14ac:dyDescent="0.25">
      <c r="A30" s="55" t="s">
        <v>73</v>
      </c>
      <c r="B30" s="77">
        <v>9257</v>
      </c>
      <c r="D30" s="33">
        <f>+B30/Population!B30*1000</f>
        <v>57.425558312655085</v>
      </c>
      <c r="E30" s="33">
        <f>+B30/'Rating units'!B30*1000</f>
        <v>163.55123674911661</v>
      </c>
    </row>
    <row r="31" spans="1:5" x14ac:dyDescent="0.25">
      <c r="A31" s="55" t="s">
        <v>74</v>
      </c>
      <c r="B31" s="77">
        <v>21047</v>
      </c>
      <c r="D31" s="33">
        <f>+B31/Population!B31*1000</f>
        <v>267.77353689567428</v>
      </c>
      <c r="E31" s="33">
        <f>+B31/'Rating units'!B31*1000</f>
        <v>683.89926888708362</v>
      </c>
    </row>
    <row r="32" spans="1:5" x14ac:dyDescent="0.25">
      <c r="A32" s="55" t="s">
        <v>75</v>
      </c>
      <c r="B32" s="77">
        <v>5087</v>
      </c>
      <c r="D32" s="33">
        <f>+B32/Population!B32*1000</f>
        <v>260.2046035805626</v>
      </c>
      <c r="E32" s="33">
        <f>+B32/'Rating units'!B32*1000</f>
        <v>476.80194957353081</v>
      </c>
    </row>
    <row r="33" spans="1:5" x14ac:dyDescent="0.25">
      <c r="A33" s="55" t="s">
        <v>76</v>
      </c>
      <c r="B33" s="77">
        <v>2983</v>
      </c>
      <c r="D33" s="33">
        <f>+B33/Population!B33*1000</f>
        <v>18.470588235294116</v>
      </c>
      <c r="E33" s="33">
        <f>+B33/'Rating units'!B33*1000</f>
        <v>42.520133989024302</v>
      </c>
    </row>
    <row r="34" spans="1:5" x14ac:dyDescent="0.25">
      <c r="A34" s="55" t="s">
        <v>77</v>
      </c>
      <c r="B34" s="77">
        <v>5479</v>
      </c>
      <c r="D34" s="33">
        <f>+B34/Population!B34*1000</f>
        <v>171.75548589341693</v>
      </c>
      <c r="E34" s="33">
        <f>+B34/'Rating units'!B34*1000</f>
        <v>303.12586445366532</v>
      </c>
    </row>
    <row r="35" spans="1:5" x14ac:dyDescent="0.25">
      <c r="A35" s="55" t="s">
        <v>78</v>
      </c>
      <c r="B35" s="77">
        <v>3738</v>
      </c>
      <c r="D35" s="33">
        <f>+B35/Population!B35*1000</f>
        <v>294.3307086614173</v>
      </c>
      <c r="E35" s="33">
        <f>+B35/'Rating units'!B35*1000</f>
        <v>467.01649175412297</v>
      </c>
    </row>
    <row r="36" spans="1:5" x14ac:dyDescent="0.25">
      <c r="A36" s="55" t="s">
        <v>79</v>
      </c>
      <c r="B36" s="77">
        <v>14108</v>
      </c>
      <c r="D36" s="33">
        <f>+B36/Population!B36*1000</f>
        <v>136.44100580270793</v>
      </c>
      <c r="E36" s="33">
        <f>+B36/'Rating units'!B36*1000</f>
        <v>363.61761901079927</v>
      </c>
    </row>
    <row r="37" spans="1:5" x14ac:dyDescent="0.25">
      <c r="A37" s="55" t="s">
        <v>80</v>
      </c>
      <c r="B37" s="77">
        <v>3651</v>
      </c>
      <c r="D37" s="33">
        <f>+B37/Population!B37*1000</f>
        <v>66.74588665447898</v>
      </c>
      <c r="E37" s="33">
        <f>+B37/'Rating units'!B37*1000</f>
        <v>144.82348274494248</v>
      </c>
    </row>
    <row r="38" spans="1:5" x14ac:dyDescent="0.25">
      <c r="A38" s="55" t="s">
        <v>81</v>
      </c>
      <c r="B38" s="77">
        <v>617.822</v>
      </c>
      <c r="D38" s="33">
        <f>+B38/Population!B38*1000</f>
        <v>165.63592493297588</v>
      </c>
      <c r="E38" s="33">
        <f>+B38/'Rating units'!B38*1000</f>
        <v>181.39224897240163</v>
      </c>
    </row>
    <row r="39" spans="1:5" x14ac:dyDescent="0.25">
      <c r="A39" s="55" t="s">
        <v>82</v>
      </c>
      <c r="B39" s="77">
        <v>10269</v>
      </c>
      <c r="D39" s="33">
        <f>+B39/Population!B39*1000</f>
        <v>473.22580645161287</v>
      </c>
      <c r="E39" s="33">
        <f>+B39/'Rating units'!B39*1000</f>
        <v>722.30428360413589</v>
      </c>
    </row>
    <row r="40" spans="1:5" x14ac:dyDescent="0.25">
      <c r="A40" s="55" t="s">
        <v>83</v>
      </c>
      <c r="B40" s="77">
        <v>4599</v>
      </c>
      <c r="D40" s="33">
        <f>+B40/Population!B40*1000</f>
        <v>88.272552783109404</v>
      </c>
      <c r="E40" s="33">
        <f>+B40/'Rating units'!B40*1000</f>
        <v>187.61473503855098</v>
      </c>
    </row>
    <row r="41" spans="1:5" x14ac:dyDescent="0.25">
      <c r="A41" s="55" t="s">
        <v>84</v>
      </c>
      <c r="B41" s="77">
        <v>426.27</v>
      </c>
      <c r="D41" s="33">
        <f>+B41/Population!B41*1000</f>
        <v>62.686764705882347</v>
      </c>
      <c r="E41" s="33">
        <f>+B41/'Rating units'!B41*1000</f>
        <v>145.58401639344262</v>
      </c>
    </row>
    <row r="42" spans="1:5" x14ac:dyDescent="0.25">
      <c r="A42" s="55" t="s">
        <v>85</v>
      </c>
      <c r="B42" s="77">
        <v>1602</v>
      </c>
      <c r="D42" s="33">
        <f>+B42/Population!B42*1000</f>
        <v>354.42477876106193</v>
      </c>
      <c r="E42" s="33">
        <f>+B42/'Rating units'!B42*1000</f>
        <v>360.64835659612788</v>
      </c>
    </row>
    <row r="43" spans="1:5" x14ac:dyDescent="0.25">
      <c r="A43" s="55" t="s">
        <v>86</v>
      </c>
      <c r="B43" s="77">
        <v>7380</v>
      </c>
      <c r="D43" s="33">
        <f>+B43/Population!B43*1000</f>
        <v>247.65100671140939</v>
      </c>
      <c r="E43" s="33">
        <f>+B43/'Rating units'!B43*1000</f>
        <v>504.47740788844078</v>
      </c>
    </row>
    <row r="44" spans="1:5" x14ac:dyDescent="0.25">
      <c r="A44" s="55" t="s">
        <v>87</v>
      </c>
      <c r="B44" s="77">
        <v>4740</v>
      </c>
      <c r="D44" s="33">
        <f>+B44/Population!B44*1000</f>
        <v>20.008442380751372</v>
      </c>
      <c r="E44" s="33">
        <f>+B44/'Rating units'!B44*1000</f>
        <v>43.749942312839778</v>
      </c>
    </row>
    <row r="45" spans="1:5" x14ac:dyDescent="0.25">
      <c r="A45" s="55" t="s">
        <v>88</v>
      </c>
      <c r="B45" s="49"/>
      <c r="D45" s="33"/>
      <c r="E45" s="33"/>
    </row>
    <row r="46" spans="1:5" x14ac:dyDescent="0.25">
      <c r="A46" s="55" t="s">
        <v>89</v>
      </c>
      <c r="B46" s="77">
        <v>4646</v>
      </c>
      <c r="D46" s="33">
        <f>+B46/Population!B46*1000</f>
        <v>102.1098901098901</v>
      </c>
      <c r="E46" s="33">
        <f>+B46/'Rating units'!B46*1000</f>
        <v>175.45979833075268</v>
      </c>
    </row>
    <row r="47" spans="1:5" x14ac:dyDescent="0.25">
      <c r="A47" s="55" t="s">
        <v>90</v>
      </c>
      <c r="B47" s="77">
        <v>4974.8689999999997</v>
      </c>
      <c r="D47" s="33">
        <f>+B47/Population!B47*1000</f>
        <v>202.23044715447153</v>
      </c>
      <c r="E47" s="33">
        <f>+B47/'Rating units'!B47*1000</f>
        <v>408.11066447908115</v>
      </c>
    </row>
    <row r="48" spans="1:5" x14ac:dyDescent="0.25">
      <c r="A48" s="55" t="s">
        <v>91</v>
      </c>
      <c r="B48" s="77">
        <v>5873</v>
      </c>
      <c r="D48" s="33">
        <f>+B48/Population!B48*1000</f>
        <v>172.22873900293257</v>
      </c>
      <c r="E48" s="33">
        <f>+B48/'Rating units'!B48*1000</f>
        <v>387.40361084176016</v>
      </c>
    </row>
    <row r="49" spans="1:5" x14ac:dyDescent="0.25">
      <c r="A49" s="55" t="s">
        <v>92</v>
      </c>
      <c r="B49" s="77">
        <v>5271</v>
      </c>
      <c r="D49" s="33">
        <f>+B49/Population!B49*1000</f>
        <v>86.268412438625205</v>
      </c>
      <c r="E49" s="33">
        <f>+B49/'Rating units'!B49*1000</f>
        <v>204.59573807398206</v>
      </c>
    </row>
    <row r="50" spans="1:5" x14ac:dyDescent="0.25">
      <c r="A50" s="55" t="s">
        <v>93</v>
      </c>
      <c r="B50" s="77">
        <v>461</v>
      </c>
      <c r="D50" s="33">
        <f>+B50/Population!B50*1000</f>
        <v>9.1106719367588926</v>
      </c>
      <c r="E50" s="33">
        <f>+B50/'Rating units'!B50*1000</f>
        <v>21.000364431486883</v>
      </c>
    </row>
    <row r="51" spans="1:5" x14ac:dyDescent="0.25">
      <c r="A51" s="55" t="s">
        <v>94</v>
      </c>
      <c r="B51" s="77">
        <v>10410</v>
      </c>
      <c r="D51" s="33">
        <f>+B51/Population!B51*1000</f>
        <v>130.45112781954887</v>
      </c>
      <c r="E51" s="33">
        <f>+B51/'Rating units'!B51*1000</f>
        <v>296.76720451565086</v>
      </c>
    </row>
    <row r="52" spans="1:5" x14ac:dyDescent="0.25">
      <c r="A52" s="55" t="s">
        <v>95</v>
      </c>
      <c r="B52" s="49"/>
      <c r="D52" s="33"/>
      <c r="E52" s="33"/>
    </row>
    <row r="53" spans="1:5" x14ac:dyDescent="0.25">
      <c r="A53" s="55" t="s">
        <v>96</v>
      </c>
      <c r="B53" s="77">
        <v>1192.704</v>
      </c>
      <c r="D53" s="33">
        <f>+B53/Population!B53*1000</f>
        <v>6.9585997666277706</v>
      </c>
      <c r="E53" s="33">
        <f>+B53/'Rating units'!B53*1000</f>
        <v>13.365127745405648</v>
      </c>
    </row>
    <row r="54" spans="1:5" x14ac:dyDescent="0.25">
      <c r="A54" s="55" t="s">
        <v>97</v>
      </c>
      <c r="B54" s="77">
        <v>4740</v>
      </c>
      <c r="D54" s="33">
        <f>+B54/Population!B54*1000</f>
        <v>537.41496598639458</v>
      </c>
      <c r="E54" s="33">
        <f>+B54/'Rating units'!B54*1000</f>
        <v>851.29310344827593</v>
      </c>
    </row>
    <row r="55" spans="1:5" x14ac:dyDescent="0.25">
      <c r="A55" s="55" t="s">
        <v>98</v>
      </c>
      <c r="B55" s="77">
        <v>8259</v>
      </c>
      <c r="D55" s="33">
        <f>+B55/Population!B55*1000</f>
        <v>37.677919708029194</v>
      </c>
      <c r="E55" s="33">
        <f>+B55/'Rating units'!B55*1000</f>
        <v>72.207942086764945</v>
      </c>
    </row>
    <row r="56" spans="1:5" x14ac:dyDescent="0.25">
      <c r="A56" s="55" t="s">
        <v>99</v>
      </c>
      <c r="B56" s="77">
        <v>3296</v>
      </c>
      <c r="D56" s="33">
        <f>+B56/Population!B56*1000</f>
        <v>330.26052104208412</v>
      </c>
      <c r="E56" s="33">
        <f>+B56/'Rating units'!B56*1000</f>
        <v>605.32598714416895</v>
      </c>
    </row>
    <row r="57" spans="1:5" x14ac:dyDescent="0.25">
      <c r="A57" s="55" t="s">
        <v>100</v>
      </c>
      <c r="B57" s="77">
        <v>12198</v>
      </c>
      <c r="D57" s="33">
        <f>+B57/Population!B57*1000</f>
        <v>141.34414831981459</v>
      </c>
      <c r="E57" s="33">
        <f>+B57/'Rating units'!B57*1000</f>
        <v>372.61730205278593</v>
      </c>
    </row>
    <row r="58" spans="1:5" x14ac:dyDescent="0.25">
      <c r="A58" s="55" t="s">
        <v>101</v>
      </c>
      <c r="B58" s="49"/>
      <c r="D58" s="33"/>
      <c r="E58" s="33"/>
    </row>
    <row r="59" spans="1:5" x14ac:dyDescent="0.25">
      <c r="A59" s="55" t="s">
        <v>102</v>
      </c>
      <c r="B59" s="77">
        <v>5053</v>
      </c>
      <c r="D59" s="33">
        <f>+B59/Population!B59*1000</f>
        <v>91.209386281588451</v>
      </c>
      <c r="E59" s="33">
        <f>+B59/'Rating units'!B59*1000</f>
        <v>276.46769163429445</v>
      </c>
    </row>
    <row r="60" spans="1:5" x14ac:dyDescent="0.25">
      <c r="A60" s="55" t="s">
        <v>103</v>
      </c>
      <c r="B60" s="77">
        <v>18109</v>
      </c>
      <c r="D60" s="33">
        <f>+B60/Population!B60*1000</f>
        <v>521.87319884726219</v>
      </c>
      <c r="E60" s="33">
        <f>+B60/'Rating units'!B60*1000</f>
        <v>808.4375</v>
      </c>
    </row>
    <row r="61" spans="1:5" x14ac:dyDescent="0.25">
      <c r="A61" s="55" t="s">
        <v>104</v>
      </c>
      <c r="B61" s="77">
        <v>7407</v>
      </c>
      <c r="D61" s="33">
        <f>+B61/Population!B61*1000</f>
        <v>500.47297297297297</v>
      </c>
      <c r="E61" s="33">
        <f>+B61/'Rating units'!B61*1000</f>
        <v>816.64829106945979</v>
      </c>
    </row>
    <row r="62" spans="1:5" x14ac:dyDescent="0.25">
      <c r="A62" s="55" t="s">
        <v>105</v>
      </c>
      <c r="B62" s="49"/>
      <c r="D62" s="33"/>
      <c r="E62" s="33"/>
    </row>
    <row r="63" spans="1:5" x14ac:dyDescent="0.25">
      <c r="A63" s="55" t="s">
        <v>106</v>
      </c>
      <c r="B63" s="77">
        <v>9962</v>
      </c>
      <c r="D63" s="33">
        <f>+B63/Population!B63*1000</f>
        <v>141.3049645390071</v>
      </c>
      <c r="E63" s="33">
        <f>+B63/'Rating units'!B63*1000</f>
        <v>345.90277777777777</v>
      </c>
    </row>
    <row r="64" spans="1:5" x14ac:dyDescent="0.25">
      <c r="A64" s="55" t="s">
        <v>107</v>
      </c>
      <c r="B64" s="77">
        <v>10232</v>
      </c>
      <c r="D64" s="33">
        <f>+B64/Population!B64*1000</f>
        <v>818.56</v>
      </c>
      <c r="E64" s="33">
        <f>+B64/'Rating units'!B64*1000</f>
        <v>1035.942087678445</v>
      </c>
    </row>
    <row r="65" spans="1:5" x14ac:dyDescent="0.25">
      <c r="A65" s="55" t="s">
        <v>108</v>
      </c>
      <c r="B65" s="77">
        <v>6312</v>
      </c>
      <c r="D65" s="33">
        <f>+B65/Population!B65*1000</f>
        <v>112.31316725978648</v>
      </c>
      <c r="E65" s="33">
        <f>+B65/'Rating units'!B65*1000</f>
        <v>271.86975061377439</v>
      </c>
    </row>
    <row r="66" spans="1:5" x14ac:dyDescent="0.25">
      <c r="A66" s="55" t="s">
        <v>109</v>
      </c>
      <c r="B66" s="77">
        <v>7936</v>
      </c>
      <c r="D66" s="33">
        <f>+B66/Population!B66*1000</f>
        <v>286.49819494584841</v>
      </c>
      <c r="E66" s="33">
        <f>+B66/'Rating units'!B66*1000</f>
        <v>532.15315496546634</v>
      </c>
    </row>
    <row r="67" spans="1:5" x14ac:dyDescent="0.25">
      <c r="A67" s="55" t="s">
        <v>110</v>
      </c>
      <c r="B67" s="77">
        <v>3380</v>
      </c>
      <c r="D67" s="33">
        <f>+B67/Population!B67*1000</f>
        <v>142.01680672268907</v>
      </c>
      <c r="E67" s="33">
        <f>+B67/'Rating units'!B67*1000</f>
        <v>316.62763466042156</v>
      </c>
    </row>
    <row r="68" spans="1:5" x14ac:dyDescent="0.25">
      <c r="A68" s="55" t="s">
        <v>111</v>
      </c>
      <c r="B68" s="77">
        <v>4615</v>
      </c>
      <c r="D68" s="33">
        <f>+B68/Population!B68*1000</f>
        <v>456.93069306930693</v>
      </c>
      <c r="E68" s="33">
        <f>+B68/'Rating units'!B68*1000</f>
        <v>704.58015267175574</v>
      </c>
    </row>
    <row r="69" spans="1:5" x14ac:dyDescent="0.25">
      <c r="A69" s="55" t="s">
        <v>112</v>
      </c>
      <c r="B69" s="77">
        <v>4256</v>
      </c>
      <c r="D69" s="33">
        <f>+B69/Population!B69*1000</f>
        <v>137.73462783171522</v>
      </c>
      <c r="E69" s="33">
        <f>+B69/'Rating units'!B69*1000</f>
        <v>201.89753320683113</v>
      </c>
    </row>
    <row r="70" spans="1:5" x14ac:dyDescent="0.25">
      <c r="A70" s="55" t="s">
        <v>113</v>
      </c>
      <c r="B70" s="49"/>
      <c r="D70" s="33">
        <f>+B70/Population!B70*1000</f>
        <v>0</v>
      </c>
      <c r="E70" s="33">
        <f>+B70/'Rating units'!B70*1000</f>
        <v>0</v>
      </c>
    </row>
    <row r="71" spans="1:5" x14ac:dyDescent="0.25">
      <c r="A71" s="55" t="s">
        <v>114</v>
      </c>
      <c r="B71" s="77">
        <v>3405</v>
      </c>
      <c r="D71" s="33">
        <f>+B71/Population!B71*1000</f>
        <v>366.12903225806451</v>
      </c>
      <c r="E71" s="33">
        <f>+B71/'Rating units'!B71*1000</f>
        <v>772.80980481162055</v>
      </c>
    </row>
    <row r="72" spans="1:5" x14ac:dyDescent="0.25">
      <c r="A72" s="55" t="s">
        <v>115</v>
      </c>
      <c r="B72" s="77">
        <v>1868.4110000000001</v>
      </c>
      <c r="D72" s="33">
        <f>+B72/Population!B72*1000</f>
        <v>16.010377035132819</v>
      </c>
      <c r="E72" s="33">
        <f>+B72/'Rating units'!B72*1000</f>
        <v>35.410715639451141</v>
      </c>
    </row>
    <row r="73" spans="1:5" x14ac:dyDescent="0.25">
      <c r="A73" s="55" t="s">
        <v>116</v>
      </c>
      <c r="B73" s="77">
        <v>8740</v>
      </c>
      <c r="D73" s="33">
        <f>+B73/Population!B73*1000</f>
        <v>498.00569800569798</v>
      </c>
      <c r="E73" s="33">
        <f>+B73/'Rating units'!B73*1000</f>
        <v>814.31100344731203</v>
      </c>
    </row>
    <row r="74" spans="1:5" x14ac:dyDescent="0.25">
      <c r="A74" s="55" t="s">
        <v>117</v>
      </c>
      <c r="B74" s="77">
        <v>8065</v>
      </c>
      <c r="D74" s="33">
        <f>+B74/Population!B74*1000</f>
        <v>160.65737051792829</v>
      </c>
      <c r="E74" s="33">
        <f>+B74/'Rating units'!B74*1000</f>
        <v>338.19767685662765</v>
      </c>
    </row>
    <row r="75" spans="1:5" x14ac:dyDescent="0.25">
      <c r="A75" s="55" t="s">
        <v>118</v>
      </c>
      <c r="B75" s="77">
        <v>4969</v>
      </c>
      <c r="D75" s="33">
        <f>+B75/Population!B75*1000</f>
        <v>137.26519337016575</v>
      </c>
      <c r="E75" s="33">
        <f>+B75/'Rating units'!B75*1000</f>
        <v>224.23285198555956</v>
      </c>
    </row>
    <row r="76" spans="1:5" x14ac:dyDescent="0.25">
      <c r="A76" s="55" t="s">
        <v>119</v>
      </c>
      <c r="B76" s="77">
        <v>15572</v>
      </c>
      <c r="D76" s="33">
        <f>+B76/Population!B76*1000</f>
        <v>121.46645865834634</v>
      </c>
      <c r="E76" s="33">
        <f>+B76/'Rating units'!B76*1000</f>
        <v>294.34447300771211</v>
      </c>
    </row>
    <row r="77" spans="1:5" x14ac:dyDescent="0.25">
      <c r="A77" s="55" t="s">
        <v>120</v>
      </c>
      <c r="B77" s="77">
        <v>5721</v>
      </c>
      <c r="D77" s="33">
        <f>+B77/Population!B77*1000</f>
        <v>201.44366197183098</v>
      </c>
      <c r="E77" s="33">
        <f>+B77/'Rating units'!B77*1000</f>
        <v>210.87807918164827</v>
      </c>
    </row>
    <row r="78" spans="1:5" x14ac:dyDescent="0.25">
      <c r="A78" s="55" t="s">
        <v>121</v>
      </c>
      <c r="B78" s="77">
        <v>0</v>
      </c>
      <c r="D78" s="33">
        <f>+B78/Population!B78*1000</f>
        <v>0</v>
      </c>
      <c r="E78" s="33">
        <f>+B78/'Rating units'!B78*1000</f>
        <v>0</v>
      </c>
    </row>
    <row r="79" spans="1:5" x14ac:dyDescent="0.25">
      <c r="A79" s="55" t="s">
        <v>122</v>
      </c>
      <c r="B79" s="77">
        <v>3481</v>
      </c>
      <c r="D79" s="33">
        <f>+B79/Population!B79*1000</f>
        <v>81.71361502347419</v>
      </c>
      <c r="E79" s="33">
        <f>+B79/'Rating units'!B79*1000</f>
        <v>206.26925811803744</v>
      </c>
    </row>
    <row r="80" spans="1:5" x14ac:dyDescent="0.25">
      <c r="A80" s="55" t="s">
        <v>123</v>
      </c>
      <c r="B80" s="77">
        <v>17989</v>
      </c>
      <c r="D80" s="33">
        <f>+B80/Population!B80*1000</f>
        <v>252.65449438202248</v>
      </c>
      <c r="E80" s="33">
        <f>+B80/'Rating units'!B80*1000</f>
        <v>620.65277394424515</v>
      </c>
    </row>
    <row r="81" spans="1:5" x14ac:dyDescent="0.25">
      <c r="A81" s="55" t="s">
        <v>124</v>
      </c>
      <c r="B81" s="77">
        <v>10870</v>
      </c>
      <c r="D81" s="33">
        <f>+B81/Population!B81*1000</f>
        <v>24.198575244879788</v>
      </c>
      <c r="E81" s="33">
        <f>+B81/'Rating units'!B81*1000</f>
        <v>56.088751289989681</v>
      </c>
    </row>
    <row r="82" spans="1:5" x14ac:dyDescent="0.25">
      <c r="A82" s="55" t="s">
        <v>125</v>
      </c>
      <c r="B82" s="77">
        <v>8771</v>
      </c>
      <c r="D82" s="33">
        <f>+B82/Population!B82*1000</f>
        <v>151.74740484429066</v>
      </c>
      <c r="E82" s="33">
        <f>+B82/'Rating units'!B82*1000</f>
        <v>364.33496718451443</v>
      </c>
    </row>
    <row r="83" spans="1:5" x14ac:dyDescent="0.25">
      <c r="A83" s="55" t="s">
        <v>126</v>
      </c>
      <c r="B83" s="77">
        <v>2240</v>
      </c>
      <c r="D83" s="33">
        <f>+B83/Population!B83*1000</f>
        <v>281.76100628930817</v>
      </c>
      <c r="E83" s="33">
        <f>+B83/'Rating units'!B83*1000</f>
        <v>249.77698483496877</v>
      </c>
    </row>
    <row r="84" spans="1:5" x14ac:dyDescent="0.25">
      <c r="A84" s="55" t="s">
        <v>127</v>
      </c>
      <c r="B84" s="77">
        <v>7258</v>
      </c>
      <c r="D84" s="33">
        <f>+B84/Population!B84*1000</f>
        <v>140.65891472868216</v>
      </c>
      <c r="E84" s="33">
        <f>+B84/'Rating units'!B84*1000</f>
        <v>348.45647894762112</v>
      </c>
    </row>
    <row r="85" spans="1:5" x14ac:dyDescent="0.25">
      <c r="A85" s="55" t="s">
        <v>128</v>
      </c>
      <c r="B85" s="77">
        <v>10884.159</v>
      </c>
      <c r="D85" s="33">
        <f>+B85/Population!B85*1000</f>
        <v>1335.4796319018405</v>
      </c>
      <c r="E85" s="33">
        <f>+B85/'Rating units'!B85*1000</f>
        <v>1495.8987080813633</v>
      </c>
    </row>
    <row r="86" spans="1:5" x14ac:dyDescent="0.25">
      <c r="A86" s="55" t="s">
        <v>129</v>
      </c>
      <c r="B86" s="49"/>
      <c r="D86" s="33"/>
      <c r="E86" s="33"/>
    </row>
    <row r="87" spans="1:5" x14ac:dyDescent="0.25">
      <c r="A87" s="55" t="s">
        <v>130</v>
      </c>
      <c r="B87" s="77">
        <v>6696</v>
      </c>
      <c r="D87" s="33">
        <f>+B87/Population!B87*1000</f>
        <v>302.98642533936652</v>
      </c>
      <c r="E87" s="33">
        <f>+B87/'Rating units'!B87*1000</f>
        <v>507.19587941221022</v>
      </c>
    </row>
    <row r="88" spans="1:5" x14ac:dyDescent="0.25">
      <c r="A88" s="55" t="s">
        <v>131</v>
      </c>
      <c r="B88" s="77">
        <v>7484</v>
      </c>
      <c r="D88" s="33">
        <f>+B88/Population!B88*1000</f>
        <v>774.74120082815739</v>
      </c>
      <c r="E88" s="33">
        <f>+B88/'Rating units'!B88*1000</f>
        <v>1274.0892066734764</v>
      </c>
    </row>
    <row r="89" spans="1:5" x14ac:dyDescent="0.25">
      <c r="A89" s="55" t="s">
        <v>132</v>
      </c>
      <c r="B89" s="77">
        <v>9380</v>
      </c>
      <c r="D89" s="33">
        <f>+B89/Population!B89*1000</f>
        <v>214.1552511415525</v>
      </c>
      <c r="E89" s="33">
        <f>+B89/'Rating units'!B89*1000</f>
        <v>448.07490207318239</v>
      </c>
    </row>
    <row r="90" spans="1:5" x14ac:dyDescent="0.25">
      <c r="A90" s="55" t="s">
        <v>133</v>
      </c>
      <c r="B90" s="77">
        <v>42511</v>
      </c>
      <c r="D90" s="33">
        <f>+B90/Population!B90*1000</f>
        <v>204.47811447811449</v>
      </c>
      <c r="E90" s="33">
        <f>+B90/'Rating units'!B90*1000</f>
        <v>552.89512017479967</v>
      </c>
    </row>
    <row r="91" spans="1:5" x14ac:dyDescent="0.25">
      <c r="A91" s="55" t="s">
        <v>134</v>
      </c>
      <c r="B91" s="77">
        <v>90.5</v>
      </c>
      <c r="D91" s="33">
        <f>+B91/Population!B91*1000</f>
        <v>2.7846153846153845</v>
      </c>
      <c r="E91" s="33" t="e">
        <f>+B91/'Rating units'!B91*1000</f>
        <v>#DIV/0!</v>
      </c>
    </row>
    <row r="92" spans="1:5" x14ac:dyDescent="0.25">
      <c r="A92" s="55" t="s">
        <v>135</v>
      </c>
      <c r="B92" s="77">
        <v>7227</v>
      </c>
      <c r="D92" s="33">
        <f>+B92/Population!B92*1000</f>
        <v>151.19246861924688</v>
      </c>
      <c r="E92" s="33">
        <f>+B92/'Rating units'!B92*1000</f>
        <v>350.41698991466251</v>
      </c>
    </row>
    <row r="93" spans="1:5" x14ac:dyDescent="0.25">
      <c r="A93" s="55" t="s">
        <v>136</v>
      </c>
      <c r="B93" s="77">
        <v>3060.625</v>
      </c>
      <c r="D93" s="33">
        <f>+B93/Population!B93*1000</f>
        <v>349.38641552511416</v>
      </c>
      <c r="E93" s="33">
        <f>+B93/'Rating units'!B93*1000</f>
        <v>461.14584902817541</v>
      </c>
    </row>
    <row r="94" spans="1:5" x14ac:dyDescent="0.25">
      <c r="A94" s="55" t="s">
        <v>137</v>
      </c>
      <c r="B94" s="77">
        <v>14518</v>
      </c>
      <c r="D94" s="33">
        <f>+B94/Population!B94*1000</f>
        <v>414.8</v>
      </c>
      <c r="E94" s="33">
        <f>+B94/'Rating units'!B94*1000</f>
        <v>871.58551960136879</v>
      </c>
    </row>
    <row r="95" spans="1:5" x14ac:dyDescent="0.25">
      <c r="A95" s="55" t="s">
        <v>138</v>
      </c>
      <c r="B95" s="77">
        <v>21089</v>
      </c>
      <c r="D95" s="33">
        <f>+B95/Population!B95*1000</f>
        <v>240.74200913242009</v>
      </c>
      <c r="E95" s="33">
        <f>+B95/'Rating units'!B95*1000</f>
        <v>485.75377173787859</v>
      </c>
    </row>
    <row r="96" spans="1:5" x14ac:dyDescent="0.25">
      <c r="A96" s="55" t="s">
        <v>139</v>
      </c>
      <c r="B96" s="49"/>
      <c r="D96" s="33"/>
      <c r="E96" s="33"/>
    </row>
    <row r="97" spans="1:5" x14ac:dyDescent="0.25">
      <c r="A97" s="55" t="s">
        <v>140</v>
      </c>
      <c r="B97" s="49"/>
      <c r="D97" s="33"/>
      <c r="E97" s="33"/>
    </row>
    <row r="98" spans="1:5" x14ac:dyDescent="0.25">
      <c r="A98" s="55" t="s">
        <v>141</v>
      </c>
      <c r="B98" s="26"/>
      <c r="D98" s="33"/>
      <c r="E98" s="33"/>
    </row>
    <row r="99" spans="1:5" x14ac:dyDescent="0.25">
      <c r="A99" s="99"/>
      <c r="B99" s="99"/>
    </row>
    <row r="100" spans="1:5" x14ac:dyDescent="0.25">
      <c r="A100" s="98"/>
      <c r="B100" s="98"/>
    </row>
    <row r="101" spans="1:5" x14ac:dyDescent="0.25">
      <c r="A101" s="98"/>
      <c r="B101" s="98"/>
    </row>
    <row r="102" spans="1:5" x14ac:dyDescent="0.25">
      <c r="A102" s="98"/>
      <c r="B102" s="98"/>
    </row>
    <row r="103" spans="1:5" x14ac:dyDescent="0.25">
      <c r="A103" s="99"/>
      <c r="B103" s="99"/>
    </row>
    <row r="104" spans="1:5" x14ac:dyDescent="0.25">
      <c r="A104" s="98"/>
      <c r="B104" s="98"/>
    </row>
    <row r="105" spans="1:5" x14ac:dyDescent="0.25">
      <c r="A105" s="98"/>
      <c r="B105" s="98"/>
    </row>
    <row r="106" spans="1:5" x14ac:dyDescent="0.25">
      <c r="A106" s="98"/>
      <c r="B106" s="98"/>
    </row>
    <row r="107" spans="1:5" x14ac:dyDescent="0.25">
      <c r="A107" s="98"/>
      <c r="B107" s="98"/>
    </row>
    <row r="108" spans="1:5" x14ac:dyDescent="0.25">
      <c r="A108" s="98"/>
      <c r="B108" s="98"/>
    </row>
    <row r="109" spans="1:5" x14ac:dyDescent="0.25">
      <c r="A109" s="98"/>
      <c r="B109" s="98"/>
    </row>
    <row r="110" spans="1:5" x14ac:dyDescent="0.25">
      <c r="A110" s="98"/>
      <c r="B110" s="98"/>
    </row>
    <row r="111" spans="1:5" x14ac:dyDescent="0.25">
      <c r="A111" s="98"/>
      <c r="B111" s="98"/>
    </row>
    <row r="112" spans="1:5" x14ac:dyDescent="0.25">
      <c r="A112" s="98"/>
      <c r="B112" s="98"/>
    </row>
    <row r="113" spans="1:2" x14ac:dyDescent="0.25">
      <c r="A113" s="98"/>
      <c r="B113" s="98"/>
    </row>
    <row r="114" spans="1:2" x14ac:dyDescent="0.25">
      <c r="A114" s="98"/>
      <c r="B114" s="98"/>
    </row>
    <row r="115" spans="1:2" x14ac:dyDescent="0.25">
      <c r="A115" s="98"/>
      <c r="B115" s="98"/>
    </row>
    <row r="116" spans="1:2" x14ac:dyDescent="0.25">
      <c r="A116" s="98"/>
      <c r="B116" s="98"/>
    </row>
    <row r="117" spans="1:2" x14ac:dyDescent="0.25">
      <c r="A117" s="98"/>
      <c r="B117" s="98"/>
    </row>
    <row r="118" spans="1:2" x14ac:dyDescent="0.25">
      <c r="A118" s="98"/>
      <c r="B118" s="98"/>
    </row>
    <row r="119" spans="1:2" x14ac:dyDescent="0.25">
      <c r="A119" s="98"/>
      <c r="B119" s="98"/>
    </row>
    <row r="120" spans="1:2" x14ac:dyDescent="0.25">
      <c r="A120" s="98"/>
      <c r="B120" s="98"/>
    </row>
    <row r="121" spans="1:2" x14ac:dyDescent="0.25">
      <c r="A121" s="98"/>
      <c r="B121" s="98"/>
    </row>
    <row r="122" spans="1:2" x14ac:dyDescent="0.25">
      <c r="A122" s="98"/>
      <c r="B122" s="98"/>
    </row>
    <row r="123" spans="1:2" x14ac:dyDescent="0.25">
      <c r="A123" s="98"/>
      <c r="B123" s="98"/>
    </row>
    <row r="124" spans="1:2" x14ac:dyDescent="0.25">
      <c r="A124" s="98"/>
      <c r="B124" s="98"/>
    </row>
    <row r="125" spans="1:2" x14ac:dyDescent="0.25">
      <c r="A125" s="100"/>
      <c r="B125" s="100"/>
    </row>
  </sheetData>
  <mergeCells count="27">
    <mergeCell ref="A123:B123"/>
    <mergeCell ref="A124:B124"/>
    <mergeCell ref="A125:B125"/>
    <mergeCell ref="A117:B117"/>
    <mergeCell ref="A118:B118"/>
    <mergeCell ref="A119:B119"/>
    <mergeCell ref="A120:B120"/>
    <mergeCell ref="A121:B121"/>
    <mergeCell ref="A122:B122"/>
    <mergeCell ref="A116:B116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04:B104"/>
    <mergeCell ref="A99:B99"/>
    <mergeCell ref="A100:B100"/>
    <mergeCell ref="A101:B101"/>
    <mergeCell ref="A102:B102"/>
    <mergeCell ref="A103:B103"/>
  </mergeCells>
  <hyperlinks>
    <hyperlink ref="A1" location="Index!A1" display="Index" xr:uid="{00000000-0004-0000-0C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25"/>
  <sheetViews>
    <sheetView workbookViewId="0">
      <selection activeCell="B4" sqref="B4"/>
    </sheetView>
  </sheetViews>
  <sheetFormatPr defaultRowHeight="15" x14ac:dyDescent="0.25"/>
  <cols>
    <col min="1" max="1" width="57.85546875" style="15" customWidth="1"/>
    <col min="2" max="2" width="20.2851562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2" spans="1:7" x14ac:dyDescent="0.25">
      <c r="B2" s="15"/>
    </row>
    <row r="3" spans="1:7" x14ac:dyDescent="0.25">
      <c r="A3" s="1" t="s">
        <v>316</v>
      </c>
      <c r="B3" s="15"/>
      <c r="D3" s="16" t="s">
        <v>163</v>
      </c>
      <c r="E3" s="16" t="s">
        <v>164</v>
      </c>
      <c r="F3" s="1"/>
      <c r="G3" s="16"/>
    </row>
    <row r="4" spans="1:7" x14ac:dyDescent="0.25">
      <c r="A4" s="8" t="s">
        <v>353</v>
      </c>
      <c r="B4" s="15"/>
    </row>
    <row r="5" spans="1:7" x14ac:dyDescent="0.25">
      <c r="B5" s="15"/>
    </row>
    <row r="6" spans="1:7" x14ac:dyDescent="0.25">
      <c r="A6" s="55" t="s">
        <v>48</v>
      </c>
      <c r="B6" s="49" t="s">
        <v>353</v>
      </c>
    </row>
    <row r="7" spans="1:7" x14ac:dyDescent="0.25">
      <c r="A7" s="55" t="s">
        <v>49</v>
      </c>
      <c r="B7" s="77">
        <v>24186</v>
      </c>
      <c r="D7" s="33">
        <f>+B7/Population!B7*1000</f>
        <v>717.68545994065278</v>
      </c>
      <c r="E7" s="33">
        <f>+B7/'Rating units'!B7*1000</f>
        <v>1570.8254854841853</v>
      </c>
    </row>
    <row r="8" spans="1:7" x14ac:dyDescent="0.25">
      <c r="A8" s="55" t="s">
        <v>50</v>
      </c>
      <c r="B8" s="49"/>
      <c r="D8" s="33"/>
      <c r="E8" s="33"/>
    </row>
    <row r="9" spans="1:7" x14ac:dyDescent="0.25">
      <c r="A9" s="55" t="s">
        <v>52</v>
      </c>
      <c r="B9" s="77">
        <v>1179831</v>
      </c>
      <c r="D9" s="33">
        <f>+B9/Population!B9*1000</f>
        <v>730.81702180376601</v>
      </c>
      <c r="E9" s="33">
        <f>+B9/'Rating units'!B9*1000</f>
        <v>2226.970207175646</v>
      </c>
    </row>
    <row r="10" spans="1:7" x14ac:dyDescent="0.25">
      <c r="A10" s="55" t="s">
        <v>53</v>
      </c>
      <c r="B10" s="77">
        <v>1179831</v>
      </c>
      <c r="D10" s="33">
        <f>+B10/Population!B10*1000</f>
        <v>730.81702180376601</v>
      </c>
      <c r="E10" s="33" t="e">
        <f>+B10/'Rating units'!B10*1000</f>
        <v>#DIV/0!</v>
      </c>
    </row>
    <row r="11" spans="1:7" x14ac:dyDescent="0.25">
      <c r="A11" s="55" t="s">
        <v>54</v>
      </c>
      <c r="B11" s="49"/>
      <c r="D11" s="33"/>
      <c r="E11" s="33"/>
    </row>
    <row r="12" spans="1:7" x14ac:dyDescent="0.25">
      <c r="A12" s="55" t="s">
        <v>55</v>
      </c>
      <c r="B12" s="49"/>
      <c r="D12" s="33"/>
      <c r="E12" s="33"/>
    </row>
    <row r="13" spans="1:7" x14ac:dyDescent="0.25">
      <c r="A13" s="55" t="s">
        <v>56</v>
      </c>
      <c r="B13" s="49"/>
      <c r="D13" s="33"/>
      <c r="E13" s="33"/>
    </row>
    <row r="14" spans="1:7" x14ac:dyDescent="0.25">
      <c r="A14" s="55" t="s">
        <v>57</v>
      </c>
      <c r="B14" s="77">
        <v>47048</v>
      </c>
      <c r="D14" s="33">
        <f>+B14/Population!B14*1000</f>
        <v>160.29982964224874</v>
      </c>
      <c r="E14" s="33">
        <f>+B14/'Rating units'!B14*1000</f>
        <v>385.64566632239871</v>
      </c>
    </row>
    <row r="15" spans="1:7" x14ac:dyDescent="0.25">
      <c r="A15" s="55" t="s">
        <v>58</v>
      </c>
      <c r="B15" s="77">
        <v>4926</v>
      </c>
      <c r="D15" s="33">
        <f>+B15/Population!B15*1000</f>
        <v>482.94117647058829</v>
      </c>
      <c r="E15" s="33">
        <f>+B15/'Rating units'!B15*1000</f>
        <v>654.0095592140201</v>
      </c>
    </row>
    <row r="16" spans="1:7" x14ac:dyDescent="0.25">
      <c r="A16" s="55" t="s">
        <v>59</v>
      </c>
      <c r="B16" s="77">
        <v>38663</v>
      </c>
      <c r="D16" s="33">
        <f>+B16/Population!B16*1000</f>
        <v>64.449074845807644</v>
      </c>
      <c r="E16" s="33">
        <f>+B16/'Rating units'!B16*1000</f>
        <v>142.22756852401605</v>
      </c>
    </row>
    <row r="17" spans="1:5" x14ac:dyDescent="0.25">
      <c r="A17" s="55" t="s">
        <v>60</v>
      </c>
      <c r="B17" s="77">
        <v>3628.654</v>
      </c>
      <c r="D17" s="33">
        <f>+B17/Population!B17*1000</f>
        <v>407.71393258426968</v>
      </c>
      <c r="E17" s="33">
        <f>+B17/'Rating units'!B17*1000</f>
        <v>763.92715789473687</v>
      </c>
    </row>
    <row r="18" spans="1:5" x14ac:dyDescent="0.25">
      <c r="A18" s="55" t="s">
        <v>61</v>
      </c>
      <c r="B18" s="77">
        <v>2853</v>
      </c>
      <c r="D18" s="33">
        <f>+B18/Population!B18*1000</f>
        <v>209.77941176470588</v>
      </c>
      <c r="E18" s="33">
        <f>+B18/'Rating units'!B18*1000</f>
        <v>369.2725860730003</v>
      </c>
    </row>
    <row r="19" spans="1:5" x14ac:dyDescent="0.25">
      <c r="A19" s="55" t="s">
        <v>62</v>
      </c>
      <c r="B19" s="77">
        <v>5550</v>
      </c>
      <c r="D19" s="33">
        <f>+B19/Population!B19*1000</f>
        <v>281.7258883248731</v>
      </c>
      <c r="E19" s="33">
        <f>+B19/'Rating units'!B19*1000</f>
        <v>401.15648717022043</v>
      </c>
    </row>
    <row r="20" spans="1:5" x14ac:dyDescent="0.25">
      <c r="A20" s="55" t="s">
        <v>63</v>
      </c>
      <c r="B20" s="77">
        <v>634</v>
      </c>
      <c r="D20" s="33">
        <f>+B20/Population!B20*1000</f>
        <v>1039.344262295082</v>
      </c>
      <c r="E20" s="33">
        <f>+B20/'Rating units'!B20*1000</f>
        <v>1138.2405745062836</v>
      </c>
    </row>
    <row r="21" spans="1:5" x14ac:dyDescent="0.25">
      <c r="A21" s="55" t="s">
        <v>64</v>
      </c>
      <c r="B21" s="77">
        <v>338726</v>
      </c>
      <c r="D21" s="33">
        <f>+B21/Population!B21*1000</f>
        <v>903.51026940517477</v>
      </c>
      <c r="E21" s="33">
        <f>+B21/'Rating units'!B21*1000</f>
        <v>2055.7629165680437</v>
      </c>
    </row>
    <row r="22" spans="1:5" x14ac:dyDescent="0.25">
      <c r="A22" s="55" t="s">
        <v>65</v>
      </c>
      <c r="B22" s="77">
        <v>5285</v>
      </c>
      <c r="D22" s="33">
        <f>+B22/Population!B22*1000</f>
        <v>302.86532951289399</v>
      </c>
      <c r="E22" s="33">
        <f>+B22/'Rating units'!B22*1000</f>
        <v>406.56973613354876</v>
      </c>
    </row>
    <row r="23" spans="1:5" x14ac:dyDescent="0.25">
      <c r="A23" s="55" t="s">
        <v>66</v>
      </c>
      <c r="B23" s="77">
        <v>68012</v>
      </c>
      <c r="D23" s="33">
        <f>+B23/Population!B23*1000</f>
        <v>535.5275590551181</v>
      </c>
      <c r="E23" s="33">
        <f>+B23/'Rating units'!B23*1000</f>
        <v>1224.3163939443034</v>
      </c>
    </row>
    <row r="24" spans="1:5" x14ac:dyDescent="0.25">
      <c r="A24" s="55" t="s">
        <v>67</v>
      </c>
      <c r="B24" s="77">
        <v>15273</v>
      </c>
      <c r="D24" s="33">
        <f>+B24/Population!B24*1000</f>
        <v>246.33870967741936</v>
      </c>
      <c r="E24" s="33">
        <f>+B24/'Rating units'!B24*1000</f>
        <v>380.23750840241985</v>
      </c>
    </row>
    <row r="25" spans="1:5" x14ac:dyDescent="0.25">
      <c r="A25" s="55" t="s">
        <v>68</v>
      </c>
      <c r="B25" s="49"/>
      <c r="D25" s="33"/>
      <c r="E25" s="33"/>
    </row>
    <row r="26" spans="1:5" x14ac:dyDescent="0.25">
      <c r="A26" s="55" t="s">
        <v>69</v>
      </c>
      <c r="B26" s="77">
        <v>14326</v>
      </c>
      <c r="D26" s="33">
        <f>+B26/Population!B26*1000</f>
        <v>299.70711297071131</v>
      </c>
      <c r="E26" s="33">
        <f>+B26/'Rating units'!B26*1000</f>
        <v>606.26322471434617</v>
      </c>
    </row>
    <row r="27" spans="1:5" x14ac:dyDescent="0.25">
      <c r="A27" s="55" t="s">
        <v>70</v>
      </c>
      <c r="B27" s="77">
        <v>3687</v>
      </c>
      <c r="D27" s="33">
        <f>+B27/Population!B27*1000</f>
        <v>296.14457831325302</v>
      </c>
      <c r="E27" s="33">
        <f>+B27/'Rating units'!B27*1000</f>
        <v>610.22840119165846</v>
      </c>
    </row>
    <row r="28" spans="1:5" x14ac:dyDescent="0.25">
      <c r="A28" s="55" t="s">
        <v>71</v>
      </c>
      <c r="B28" s="77">
        <v>48787</v>
      </c>
      <c r="D28" s="33">
        <f>+B28/Population!B28*1000</f>
        <v>96.646196513470684</v>
      </c>
      <c r="E28" s="33" t="e">
        <f>+B28/'Rating units'!B28*1000</f>
        <v>#DIV/0!</v>
      </c>
    </row>
    <row r="29" spans="1:5" x14ac:dyDescent="0.25">
      <c r="A29" s="55" t="s">
        <v>72</v>
      </c>
      <c r="B29" s="77">
        <v>6697</v>
      </c>
      <c r="D29" s="33">
        <f>+B29/Population!B29*1000</f>
        <v>494.24354243542433</v>
      </c>
      <c r="E29" s="33">
        <f>+B29/'Rating units'!B29*1000</f>
        <v>735.44915440368982</v>
      </c>
    </row>
    <row r="30" spans="1:5" x14ac:dyDescent="0.25">
      <c r="A30" s="55" t="s">
        <v>73</v>
      </c>
      <c r="B30" s="77">
        <v>55437</v>
      </c>
      <c r="D30" s="33">
        <f>+B30/Population!B30*1000</f>
        <v>343.90198511166255</v>
      </c>
      <c r="E30" s="33">
        <f>+B30/'Rating units'!B30*1000</f>
        <v>979.45229681978799</v>
      </c>
    </row>
    <row r="31" spans="1:5" x14ac:dyDescent="0.25">
      <c r="A31" s="55" t="s">
        <v>74</v>
      </c>
      <c r="B31" s="77">
        <v>20124</v>
      </c>
      <c r="D31" s="33">
        <f>+B31/Population!B31*1000</f>
        <v>256.03053435114504</v>
      </c>
      <c r="E31" s="33">
        <f>+B31/'Rating units'!B31*1000</f>
        <v>653.90739236393176</v>
      </c>
    </row>
    <row r="32" spans="1:5" x14ac:dyDescent="0.25">
      <c r="A32" s="55" t="s">
        <v>75</v>
      </c>
      <c r="B32" s="77">
        <v>2684</v>
      </c>
      <c r="D32" s="33">
        <f>+B32/Population!B32*1000</f>
        <v>137.28900255754476</v>
      </c>
      <c r="E32" s="33">
        <f>+B32/'Rating units'!B32*1000</f>
        <v>251.56996906926611</v>
      </c>
    </row>
    <row r="33" spans="1:5" x14ac:dyDescent="0.25">
      <c r="A33" s="55" t="s">
        <v>76</v>
      </c>
      <c r="B33" s="77">
        <v>22512</v>
      </c>
      <c r="D33" s="33">
        <f>+B33/Population!B33*1000</f>
        <v>139.39318885448918</v>
      </c>
      <c r="E33" s="33">
        <f>+B33/'Rating units'!B33*1000</f>
        <v>320.88945905494978</v>
      </c>
    </row>
    <row r="34" spans="1:5" x14ac:dyDescent="0.25">
      <c r="A34" s="55" t="s">
        <v>77</v>
      </c>
      <c r="B34" s="77">
        <v>7995</v>
      </c>
      <c r="D34" s="33">
        <f>+B34/Population!B34*1000</f>
        <v>250.62695924764887</v>
      </c>
      <c r="E34" s="33">
        <f>+B34/'Rating units'!B34*1000</f>
        <v>442.32365145228215</v>
      </c>
    </row>
    <row r="35" spans="1:5" x14ac:dyDescent="0.25">
      <c r="A35" s="55" t="s">
        <v>78</v>
      </c>
      <c r="B35" s="77">
        <v>15358</v>
      </c>
      <c r="D35" s="33">
        <f>+B35/Population!B35*1000</f>
        <v>1209.2913385826771</v>
      </c>
      <c r="E35" s="33">
        <f>+B35/'Rating units'!B35*1000</f>
        <v>1918.7906046976514</v>
      </c>
    </row>
    <row r="36" spans="1:5" x14ac:dyDescent="0.25">
      <c r="A36" s="55" t="s">
        <v>79</v>
      </c>
      <c r="B36" s="77">
        <v>39293</v>
      </c>
      <c r="D36" s="33">
        <f>+B36/Population!B36*1000</f>
        <v>380.00967117988392</v>
      </c>
      <c r="E36" s="33">
        <f>+B36/'Rating units'!B36*1000</f>
        <v>1012.7322869146111</v>
      </c>
    </row>
    <row r="37" spans="1:5" x14ac:dyDescent="0.25">
      <c r="A37" s="55" t="s">
        <v>80</v>
      </c>
      <c r="B37" s="77">
        <v>31814</v>
      </c>
      <c r="D37" s="33">
        <f>+B37/Population!B37*1000</f>
        <v>581.60877513711148</v>
      </c>
      <c r="E37" s="33">
        <f>+B37/'Rating units'!B37*1000</f>
        <v>1261.9595398651329</v>
      </c>
    </row>
    <row r="38" spans="1:5" x14ac:dyDescent="0.25">
      <c r="A38" s="55" t="s">
        <v>81</v>
      </c>
      <c r="B38" s="77">
        <v>2427.402</v>
      </c>
      <c r="D38" s="33">
        <f>+B38/Population!B38*1000</f>
        <v>650.77801608579091</v>
      </c>
      <c r="E38" s="33">
        <f>+B38/'Rating units'!B38*1000</f>
        <v>712.68408690546096</v>
      </c>
    </row>
    <row r="39" spans="1:5" x14ac:dyDescent="0.25">
      <c r="A39" s="55" t="s">
        <v>82</v>
      </c>
      <c r="B39" s="77">
        <v>7504</v>
      </c>
      <c r="D39" s="33">
        <f>+B39/Population!B39*1000</f>
        <v>345.80645161290323</v>
      </c>
      <c r="E39" s="33">
        <f>+B39/'Rating units'!B39*1000</f>
        <v>527.81880846873469</v>
      </c>
    </row>
    <row r="40" spans="1:5" x14ac:dyDescent="0.25">
      <c r="A40" s="55" t="s">
        <v>83</v>
      </c>
      <c r="B40" s="77">
        <v>15289</v>
      </c>
      <c r="D40" s="33">
        <f>+B40/Population!B40*1000</f>
        <v>293.45489443378119</v>
      </c>
      <c r="E40" s="33">
        <f>+B40/'Rating units'!B40*1000</f>
        <v>623.70986823318242</v>
      </c>
    </row>
    <row r="41" spans="1:5" x14ac:dyDescent="0.25">
      <c r="A41" s="55" t="s">
        <v>84</v>
      </c>
      <c r="B41" s="77">
        <v>1230.31</v>
      </c>
      <c r="D41" s="33">
        <f>+B41/Population!B41*1000</f>
        <v>180.92794117647057</v>
      </c>
      <c r="E41" s="33">
        <f>+B41/'Rating units'!B41*1000</f>
        <v>420.18784153005464</v>
      </c>
    </row>
    <row r="42" spans="1:5" x14ac:dyDescent="0.25">
      <c r="A42" s="55" t="s">
        <v>85</v>
      </c>
      <c r="B42" s="77">
        <v>3080</v>
      </c>
      <c r="D42" s="33">
        <f>+B42/Population!B42*1000</f>
        <v>681.4159292035398</v>
      </c>
      <c r="E42" s="33">
        <f>+B42/'Rating units'!B42*1000</f>
        <v>693.38135974786132</v>
      </c>
    </row>
    <row r="43" spans="1:5" x14ac:dyDescent="0.25">
      <c r="A43" s="55" t="s">
        <v>86</v>
      </c>
      <c r="B43" s="77">
        <v>8102</v>
      </c>
      <c r="D43" s="33">
        <f>+B43/Population!B43*1000</f>
        <v>271.87919463087246</v>
      </c>
      <c r="E43" s="33">
        <f>+B43/'Rating units'!B43*1000</f>
        <v>553.83143071980317</v>
      </c>
    </row>
    <row r="44" spans="1:5" x14ac:dyDescent="0.25">
      <c r="A44" s="55" t="s">
        <v>87</v>
      </c>
      <c r="B44" s="77">
        <v>9992</v>
      </c>
      <c r="D44" s="33">
        <f>+B44/Population!B44*1000</f>
        <v>42.178134233853946</v>
      </c>
      <c r="E44" s="33">
        <f>+B44/'Rating units'!B44*1000</f>
        <v>92.225616791117105</v>
      </c>
    </row>
    <row r="45" spans="1:5" x14ac:dyDescent="0.25">
      <c r="A45" s="55" t="s">
        <v>88</v>
      </c>
      <c r="B45" s="49"/>
      <c r="D45" s="33"/>
      <c r="E45" s="33"/>
    </row>
    <row r="46" spans="1:5" x14ac:dyDescent="0.25">
      <c r="A46" s="55" t="s">
        <v>89</v>
      </c>
      <c r="B46" s="77">
        <v>38589</v>
      </c>
      <c r="D46" s="33">
        <f>+B46/Population!B46*1000</f>
        <v>848.1098901098901</v>
      </c>
      <c r="E46" s="33">
        <f>+B46/'Rating units'!B46*1000</f>
        <v>1457.343555270214</v>
      </c>
    </row>
    <row r="47" spans="1:5" x14ac:dyDescent="0.25">
      <c r="A47" s="55" t="s">
        <v>90</v>
      </c>
      <c r="B47" s="77">
        <v>8071.9340000000002</v>
      </c>
      <c r="D47" s="33">
        <f>+B47/Population!B47*1000</f>
        <v>328.12739837398374</v>
      </c>
      <c r="E47" s="33">
        <f>+B47/'Rating units'!B47*1000</f>
        <v>662.17670221493029</v>
      </c>
    </row>
    <row r="48" spans="1:5" x14ac:dyDescent="0.25">
      <c r="A48" s="55" t="s">
        <v>91</v>
      </c>
      <c r="B48" s="77">
        <v>6310</v>
      </c>
      <c r="D48" s="33">
        <f>+B48/Population!B48*1000</f>
        <v>185.04398826979474</v>
      </c>
      <c r="E48" s="33">
        <f>+B48/'Rating units'!B48*1000</f>
        <v>416.22965850698222</v>
      </c>
    </row>
    <row r="49" spans="1:5" x14ac:dyDescent="0.25">
      <c r="A49" s="55" t="s">
        <v>92</v>
      </c>
      <c r="B49" s="77">
        <v>37884</v>
      </c>
      <c r="D49" s="33">
        <f>+B49/Population!B49*1000</f>
        <v>620.03273322422262</v>
      </c>
      <c r="E49" s="33">
        <f>+B49/'Rating units'!B49*1000</f>
        <v>1470.4809222528431</v>
      </c>
    </row>
    <row r="50" spans="1:5" x14ac:dyDescent="0.25">
      <c r="A50" s="55" t="s">
        <v>93</v>
      </c>
      <c r="B50" s="77">
        <v>39522</v>
      </c>
      <c r="D50" s="33">
        <f>+B50/Population!B50*1000</f>
        <v>781.06719367588926</v>
      </c>
      <c r="E50" s="33">
        <f>+B50/'Rating units'!B50*1000</f>
        <v>1800.3826530612246</v>
      </c>
    </row>
    <row r="51" spans="1:5" x14ac:dyDescent="0.25">
      <c r="A51" s="55" t="s">
        <v>94</v>
      </c>
      <c r="B51" s="77">
        <v>40660</v>
      </c>
      <c r="D51" s="33">
        <f>+B51/Population!B51*1000</f>
        <v>509.52380952380952</v>
      </c>
      <c r="E51" s="33">
        <f>+B51/'Rating units'!B51*1000</f>
        <v>1159.1310793089685</v>
      </c>
    </row>
    <row r="52" spans="1:5" x14ac:dyDescent="0.25">
      <c r="A52" s="55" t="s">
        <v>95</v>
      </c>
      <c r="B52" s="49"/>
      <c r="D52" s="33"/>
      <c r="E52" s="33"/>
    </row>
    <row r="53" spans="1:5" x14ac:dyDescent="0.25">
      <c r="A53" s="55" t="s">
        <v>96</v>
      </c>
      <c r="B53" s="77">
        <v>13402.984</v>
      </c>
      <c r="D53" s="33">
        <f>+B53/Population!B53*1000</f>
        <v>78.197106184364074</v>
      </c>
      <c r="E53" s="33">
        <f>+B53/'Rating units'!B53*1000</f>
        <v>150.19031824294038</v>
      </c>
    </row>
    <row r="54" spans="1:5" x14ac:dyDescent="0.25">
      <c r="A54" s="55" t="s">
        <v>97</v>
      </c>
      <c r="B54" s="77">
        <v>1526</v>
      </c>
      <c r="D54" s="33">
        <f>+B54/Population!B54*1000</f>
        <v>173.01587301587301</v>
      </c>
      <c r="E54" s="33">
        <f>+B54/'Rating units'!B54*1000</f>
        <v>274.06609195402297</v>
      </c>
    </row>
    <row r="55" spans="1:5" x14ac:dyDescent="0.25">
      <c r="A55" s="55" t="s">
        <v>98</v>
      </c>
      <c r="B55" s="77">
        <v>15395</v>
      </c>
      <c r="D55" s="33">
        <f>+B55/Population!B55*1000</f>
        <v>70.232664233576642</v>
      </c>
      <c r="E55" s="33">
        <f>+B55/'Rating units'!B55*1000</f>
        <v>134.59756246830685</v>
      </c>
    </row>
    <row r="56" spans="1:5" x14ac:dyDescent="0.25">
      <c r="A56" s="55" t="s">
        <v>99</v>
      </c>
      <c r="B56" s="77">
        <v>1234</v>
      </c>
      <c r="D56" s="33">
        <f>+B56/Population!B56*1000</f>
        <v>123.64729458917834</v>
      </c>
      <c r="E56" s="33">
        <f>+B56/'Rating units'!B56*1000</f>
        <v>226.6299357208448</v>
      </c>
    </row>
    <row r="57" spans="1:5" x14ac:dyDescent="0.25">
      <c r="A57" s="55" t="s">
        <v>100</v>
      </c>
      <c r="B57" s="77">
        <v>23102</v>
      </c>
      <c r="D57" s="33">
        <f>+B57/Population!B57*1000</f>
        <v>267.694090382387</v>
      </c>
      <c r="E57" s="33">
        <f>+B57/'Rating units'!B57*1000</f>
        <v>705.70625610948196</v>
      </c>
    </row>
    <row r="58" spans="1:5" x14ac:dyDescent="0.25">
      <c r="A58" s="55" t="s">
        <v>101</v>
      </c>
      <c r="B58" s="49"/>
      <c r="D58" s="33"/>
      <c r="E58" s="33"/>
    </row>
    <row r="59" spans="1:5" x14ac:dyDescent="0.25">
      <c r="A59" s="55" t="s">
        <v>102</v>
      </c>
      <c r="B59" s="77">
        <v>16430</v>
      </c>
      <c r="D59" s="33">
        <f>+B59/Population!B59*1000</f>
        <v>296.57039711191334</v>
      </c>
      <c r="E59" s="33">
        <f>+B59/'Rating units'!B59*1000</f>
        <v>898.94402801335013</v>
      </c>
    </row>
    <row r="60" spans="1:5" x14ac:dyDescent="0.25">
      <c r="A60" s="55" t="s">
        <v>103</v>
      </c>
      <c r="B60" s="77">
        <v>23296</v>
      </c>
      <c r="D60" s="33">
        <f>+B60/Population!B60*1000</f>
        <v>671.35446685878958</v>
      </c>
      <c r="E60" s="33">
        <f>+B60/'Rating units'!B60*1000</f>
        <v>1040</v>
      </c>
    </row>
    <row r="61" spans="1:5" x14ac:dyDescent="0.25">
      <c r="A61" s="55" t="s">
        <v>104</v>
      </c>
      <c r="B61" s="77">
        <v>2978</v>
      </c>
      <c r="D61" s="33">
        <f>+B61/Population!B61*1000</f>
        <v>201.21621621621622</v>
      </c>
      <c r="E61" s="33">
        <f>+B61/'Rating units'!B61*1000</f>
        <v>328.33517089305406</v>
      </c>
    </row>
    <row r="62" spans="1:5" x14ac:dyDescent="0.25">
      <c r="A62" s="55" t="s">
        <v>105</v>
      </c>
      <c r="B62" s="49"/>
      <c r="D62" s="33"/>
      <c r="E62" s="33"/>
    </row>
    <row r="63" spans="1:5" x14ac:dyDescent="0.25">
      <c r="A63" s="55" t="s">
        <v>106</v>
      </c>
      <c r="B63" s="77">
        <v>20045</v>
      </c>
      <c r="D63" s="33">
        <f>+B63/Population!B63*1000</f>
        <v>284.3262411347518</v>
      </c>
      <c r="E63" s="33">
        <f>+B63/'Rating units'!B63*1000</f>
        <v>696.00694444444446</v>
      </c>
    </row>
    <row r="64" spans="1:5" x14ac:dyDescent="0.25">
      <c r="A64" s="55" t="s">
        <v>107</v>
      </c>
      <c r="B64" s="77">
        <v>3259</v>
      </c>
      <c r="D64" s="33">
        <f>+B64/Population!B64*1000</f>
        <v>260.72000000000003</v>
      </c>
      <c r="E64" s="33">
        <f>+B64/'Rating units'!B64*1000</f>
        <v>329.95848941986435</v>
      </c>
    </row>
    <row r="65" spans="1:5" x14ac:dyDescent="0.25">
      <c r="A65" s="55" t="s">
        <v>108</v>
      </c>
      <c r="B65" s="77">
        <v>54473</v>
      </c>
      <c r="D65" s="33">
        <f>+B65/Population!B65*1000</f>
        <v>969.27046263345198</v>
      </c>
      <c r="E65" s="33">
        <f>+B65/'Rating units'!B65*1000</f>
        <v>2346.2548994271438</v>
      </c>
    </row>
    <row r="66" spans="1:5" x14ac:dyDescent="0.25">
      <c r="A66" s="55" t="s">
        <v>109</v>
      </c>
      <c r="B66" s="77">
        <v>14970</v>
      </c>
      <c r="D66" s="33">
        <f>+B66/Population!B66*1000</f>
        <v>540.4332129963899</v>
      </c>
      <c r="E66" s="33">
        <f>+B66/'Rating units'!B66*1000</f>
        <v>1003.8221685777509</v>
      </c>
    </row>
    <row r="67" spans="1:5" x14ac:dyDescent="0.25">
      <c r="A67" s="55" t="s">
        <v>110</v>
      </c>
      <c r="B67" s="77">
        <v>4594</v>
      </c>
      <c r="D67" s="33">
        <f>+B67/Population!B67*1000</f>
        <v>193.0252100840336</v>
      </c>
      <c r="E67" s="33">
        <f>+B67/'Rating units'!B67*1000</f>
        <v>430.3512880562061</v>
      </c>
    </row>
    <row r="68" spans="1:5" x14ac:dyDescent="0.25">
      <c r="A68" s="55" t="s">
        <v>111</v>
      </c>
      <c r="B68" s="77">
        <v>2639</v>
      </c>
      <c r="D68" s="33">
        <f>+B68/Population!B68*1000</f>
        <v>261.28712871287132</v>
      </c>
      <c r="E68" s="33">
        <f>+B68/'Rating units'!B68*1000</f>
        <v>402.90076335877859</v>
      </c>
    </row>
    <row r="69" spans="1:5" x14ac:dyDescent="0.25">
      <c r="A69" s="55" t="s">
        <v>112</v>
      </c>
      <c r="B69" s="77">
        <v>23093</v>
      </c>
      <c r="D69" s="33">
        <f>+B69/Population!B69*1000</f>
        <v>747.34627831715204</v>
      </c>
      <c r="E69" s="33">
        <f>+B69/'Rating units'!B69*1000</f>
        <v>1095.4933586337761</v>
      </c>
    </row>
    <row r="70" spans="1:5" x14ac:dyDescent="0.25">
      <c r="A70" s="55" t="s">
        <v>113</v>
      </c>
      <c r="B70" s="49"/>
      <c r="D70" s="33">
        <f>+B70/Population!B70*1000</f>
        <v>0</v>
      </c>
      <c r="E70" s="33">
        <f>+B70/'Rating units'!B70*1000</f>
        <v>0</v>
      </c>
    </row>
    <row r="71" spans="1:5" x14ac:dyDescent="0.25">
      <c r="A71" s="55" t="s">
        <v>114</v>
      </c>
      <c r="B71" s="77">
        <v>2468</v>
      </c>
      <c r="D71" s="33">
        <f>+B71/Population!B71*1000</f>
        <v>265.3763440860215</v>
      </c>
      <c r="E71" s="33">
        <f>+B71/'Rating units'!B71*1000</f>
        <v>560.14525646845209</v>
      </c>
    </row>
    <row r="72" spans="1:5" x14ac:dyDescent="0.25">
      <c r="A72" s="55" t="s">
        <v>115</v>
      </c>
      <c r="B72" s="77">
        <v>14315.915000000001</v>
      </c>
      <c r="D72" s="33">
        <f>+B72/Population!B72*1000</f>
        <v>122.67279348757498</v>
      </c>
      <c r="E72" s="33">
        <f>+B72/'Rating units'!B72*1000</f>
        <v>271.3197445227807</v>
      </c>
    </row>
    <row r="73" spans="1:5" x14ac:dyDescent="0.25">
      <c r="A73" s="55" t="s">
        <v>116</v>
      </c>
      <c r="B73" s="77">
        <v>3207</v>
      </c>
      <c r="D73" s="33">
        <f>+B73/Population!B73*1000</f>
        <v>182.73504273504273</v>
      </c>
      <c r="E73" s="33">
        <f>+B73/'Rating units'!B73*1000</f>
        <v>298.7980993198546</v>
      </c>
    </row>
    <row r="74" spans="1:5" x14ac:dyDescent="0.25">
      <c r="A74" s="55" t="s">
        <v>117</v>
      </c>
      <c r="B74" s="77">
        <v>26114</v>
      </c>
      <c r="D74" s="33">
        <f>+B74/Population!B74*1000</f>
        <v>520.19920318725099</v>
      </c>
      <c r="E74" s="33">
        <f>+B74/'Rating units'!B74*1000</f>
        <v>1095.0643686836918</v>
      </c>
    </row>
    <row r="75" spans="1:5" x14ac:dyDescent="0.25">
      <c r="A75" s="55" t="s">
        <v>118</v>
      </c>
      <c r="B75" s="77">
        <v>17945</v>
      </c>
      <c r="D75" s="33">
        <f>+B75/Population!B75*1000</f>
        <v>495.71823204419888</v>
      </c>
      <c r="E75" s="33">
        <f>+B75/'Rating units'!B75*1000</f>
        <v>809.79241877256311</v>
      </c>
    </row>
    <row r="76" spans="1:5" x14ac:dyDescent="0.25">
      <c r="A76" s="55" t="s">
        <v>119</v>
      </c>
      <c r="B76" s="77">
        <v>36103</v>
      </c>
      <c r="D76" s="33">
        <f>+B76/Population!B76*1000</f>
        <v>281.61466458658344</v>
      </c>
      <c r="E76" s="33">
        <f>+B76/'Rating units'!B76*1000</f>
        <v>682.42476939361859</v>
      </c>
    </row>
    <row r="77" spans="1:5" x14ac:dyDescent="0.25">
      <c r="A77" s="55" t="s">
        <v>120</v>
      </c>
      <c r="B77" s="77">
        <v>12024</v>
      </c>
      <c r="D77" s="33">
        <f>+B77/Population!B77*1000</f>
        <v>423.38028169014086</v>
      </c>
      <c r="E77" s="33">
        <f>+B77/'Rating units'!B77*1000</f>
        <v>443.20888377558799</v>
      </c>
    </row>
    <row r="78" spans="1:5" x14ac:dyDescent="0.25">
      <c r="A78" s="55" t="s">
        <v>121</v>
      </c>
      <c r="B78" s="77">
        <v>31650.295999999998</v>
      </c>
      <c r="D78" s="33">
        <f>+B78/Population!B78*1000</f>
        <v>677.73653104925052</v>
      </c>
      <c r="E78" s="33">
        <f>+B78/'Rating units'!B78*1000</f>
        <v>1400.5175450241161</v>
      </c>
    </row>
    <row r="79" spans="1:5" x14ac:dyDescent="0.25">
      <c r="A79" s="55" t="s">
        <v>122</v>
      </c>
      <c r="B79" s="77">
        <v>12592</v>
      </c>
      <c r="D79" s="33">
        <f>+B79/Population!B79*1000</f>
        <v>295.58685446009395</v>
      </c>
      <c r="E79" s="33">
        <f>+B79/'Rating units'!B79*1000</f>
        <v>746.14837639251004</v>
      </c>
    </row>
    <row r="80" spans="1:5" x14ac:dyDescent="0.25">
      <c r="A80" s="55" t="s">
        <v>123</v>
      </c>
      <c r="B80" s="77">
        <v>14842</v>
      </c>
      <c r="D80" s="33">
        <f>+B80/Population!B80*1000</f>
        <v>208.45505617977528</v>
      </c>
      <c r="E80" s="33">
        <f>+B80/'Rating units'!B80*1000</f>
        <v>512.07562793265254</v>
      </c>
    </row>
    <row r="81" spans="1:5" x14ac:dyDescent="0.25">
      <c r="A81" s="55" t="s">
        <v>124</v>
      </c>
      <c r="B81" s="77">
        <v>26919</v>
      </c>
      <c r="D81" s="33">
        <f>+B81/Population!B81*1000</f>
        <v>59.926536064113982</v>
      </c>
      <c r="E81" s="33">
        <f>+B81/'Rating units'!B81*1000</f>
        <v>138.90092879256966</v>
      </c>
    </row>
    <row r="82" spans="1:5" x14ac:dyDescent="0.25">
      <c r="A82" s="55" t="s">
        <v>125</v>
      </c>
      <c r="B82" s="77">
        <v>26525</v>
      </c>
      <c r="D82" s="33">
        <f>+B82/Population!B82*1000</f>
        <v>458.91003460207611</v>
      </c>
      <c r="E82" s="33">
        <f>+B82/'Rating units'!B82*1000</f>
        <v>1101.8110824956384</v>
      </c>
    </row>
    <row r="83" spans="1:5" x14ac:dyDescent="0.25">
      <c r="A83" s="55" t="s">
        <v>126</v>
      </c>
      <c r="B83" s="77">
        <v>3761</v>
      </c>
      <c r="D83" s="33">
        <f>+B83/Population!B83*1000</f>
        <v>473.0817610062893</v>
      </c>
      <c r="E83" s="33">
        <f>+B83/'Rating units'!B83*1000</f>
        <v>419.3800178412132</v>
      </c>
    </row>
    <row r="84" spans="1:5" x14ac:dyDescent="0.25">
      <c r="A84" s="55" t="s">
        <v>127</v>
      </c>
      <c r="B84" s="77">
        <v>14806</v>
      </c>
      <c r="D84" s="33">
        <f>+B84/Population!B84*1000</f>
        <v>286.93798449612399</v>
      </c>
      <c r="E84" s="33">
        <f>+B84/'Rating units'!B84*1000</f>
        <v>710.83585385760239</v>
      </c>
    </row>
    <row r="85" spans="1:5" x14ac:dyDescent="0.25">
      <c r="A85" s="55" t="s">
        <v>128</v>
      </c>
      <c r="B85" s="77">
        <v>3999.8020000000001</v>
      </c>
      <c r="D85" s="33">
        <f>+B85/Population!B85*1000</f>
        <v>490.77325153374233</v>
      </c>
      <c r="E85" s="33">
        <f>+B85/'Rating units'!B85*1000</f>
        <v>549.72539857064316</v>
      </c>
    </row>
    <row r="86" spans="1:5" x14ac:dyDescent="0.25">
      <c r="A86" s="55" t="s">
        <v>129</v>
      </c>
      <c r="B86" s="49"/>
      <c r="D86" s="33"/>
      <c r="E86" s="33"/>
    </row>
    <row r="87" spans="1:5" x14ac:dyDescent="0.25">
      <c r="A87" s="55" t="s">
        <v>130</v>
      </c>
      <c r="B87" s="77">
        <v>8683</v>
      </c>
      <c r="D87" s="33">
        <f>+B87/Population!B87*1000</f>
        <v>392.89592760180994</v>
      </c>
      <c r="E87" s="33">
        <f>+B87/'Rating units'!B87*1000</f>
        <v>657.70337827601873</v>
      </c>
    </row>
    <row r="88" spans="1:5" x14ac:dyDescent="0.25">
      <c r="A88" s="55" t="s">
        <v>131</v>
      </c>
      <c r="B88" s="77">
        <v>3271</v>
      </c>
      <c r="D88" s="33">
        <f>+B88/Population!B88*1000</f>
        <v>338.61283643892335</v>
      </c>
      <c r="E88" s="33">
        <f>+B88/'Rating units'!B88*1000</f>
        <v>556.86074225400068</v>
      </c>
    </row>
    <row r="89" spans="1:5" x14ac:dyDescent="0.25">
      <c r="A89" s="55" t="s">
        <v>132</v>
      </c>
      <c r="B89" s="77">
        <v>11775</v>
      </c>
      <c r="D89" s="33">
        <f>+B89/Population!B89*1000</f>
        <v>268.83561643835617</v>
      </c>
      <c r="E89" s="33">
        <f>+B89/'Rating units'!B89*1000</f>
        <v>562.48208655775284</v>
      </c>
    </row>
    <row r="90" spans="1:5" x14ac:dyDescent="0.25">
      <c r="A90" s="55" t="s">
        <v>133</v>
      </c>
      <c r="B90" s="77">
        <v>146774</v>
      </c>
      <c r="D90" s="33">
        <f>+B90/Population!B90*1000</f>
        <v>705.98364598364594</v>
      </c>
      <c r="E90" s="33">
        <f>+B90/'Rating units'!B90*1000</f>
        <v>1908.9324732077828</v>
      </c>
    </row>
    <row r="91" spans="1:5" x14ac:dyDescent="0.25">
      <c r="A91" s="55" t="s">
        <v>134</v>
      </c>
      <c r="B91" s="77">
        <v>5658.0569999999998</v>
      </c>
      <c r="D91" s="33">
        <f>+B91/Population!B91*1000</f>
        <v>174.09406153846152</v>
      </c>
      <c r="E91" s="33" t="e">
        <f>+B91/'Rating units'!B91*1000</f>
        <v>#DIV/0!</v>
      </c>
    </row>
    <row r="92" spans="1:5" x14ac:dyDescent="0.25">
      <c r="A92" s="55" t="s">
        <v>135</v>
      </c>
      <c r="B92" s="77">
        <v>33924</v>
      </c>
      <c r="D92" s="33">
        <f>+B92/Population!B92*1000</f>
        <v>709.70711297071136</v>
      </c>
      <c r="E92" s="33">
        <f>+B92/'Rating units'!B92*1000</f>
        <v>1644.8797517455391</v>
      </c>
    </row>
    <row r="93" spans="1:5" x14ac:dyDescent="0.25">
      <c r="A93" s="55" t="s">
        <v>136</v>
      </c>
      <c r="B93" s="77">
        <v>2999.7330000000002</v>
      </c>
      <c r="D93" s="33">
        <f>+B93/Population!B93*1000</f>
        <v>342.43527397260277</v>
      </c>
      <c r="E93" s="33">
        <f>+B93/'Rating units'!B93*1000</f>
        <v>451.97122193762243</v>
      </c>
    </row>
    <row r="94" spans="1:5" x14ac:dyDescent="0.25">
      <c r="A94" s="55" t="s">
        <v>137</v>
      </c>
      <c r="B94" s="77">
        <v>9695</v>
      </c>
      <c r="D94" s="33">
        <f>+B94/Population!B94*1000</f>
        <v>277</v>
      </c>
      <c r="E94" s="33">
        <f>+B94/'Rating units'!B94*1000</f>
        <v>582.0375817974425</v>
      </c>
    </row>
    <row r="95" spans="1:5" x14ac:dyDescent="0.25">
      <c r="A95" s="55" t="s">
        <v>138</v>
      </c>
      <c r="B95" s="77">
        <v>25203</v>
      </c>
      <c r="D95" s="33">
        <f>+B95/Population!B95*1000</f>
        <v>287.70547945205476</v>
      </c>
      <c r="E95" s="33">
        <f>+B95/'Rating units'!B95*1000</f>
        <v>580.51364735690424</v>
      </c>
    </row>
    <row r="96" spans="1:5" x14ac:dyDescent="0.25">
      <c r="A96" s="55" t="s">
        <v>139</v>
      </c>
      <c r="B96" s="26"/>
      <c r="D96" s="33"/>
      <c r="E96" s="33"/>
    </row>
    <row r="97" spans="1:5" x14ac:dyDescent="0.25">
      <c r="A97" s="55" t="s">
        <v>140</v>
      </c>
      <c r="B97" s="26"/>
      <c r="D97" s="33"/>
      <c r="E97" s="33"/>
    </row>
    <row r="98" spans="1:5" x14ac:dyDescent="0.25">
      <c r="A98" s="55" t="s">
        <v>141</v>
      </c>
      <c r="B98" s="26"/>
      <c r="D98" s="33"/>
      <c r="E98" s="33"/>
    </row>
    <row r="99" spans="1:5" x14ac:dyDescent="0.25">
      <c r="A99" s="99"/>
      <c r="B99" s="99"/>
    </row>
    <row r="100" spans="1:5" x14ac:dyDescent="0.25">
      <c r="A100" s="98"/>
      <c r="B100" s="98"/>
    </row>
    <row r="101" spans="1:5" x14ac:dyDescent="0.25">
      <c r="A101" s="98"/>
      <c r="B101" s="98"/>
    </row>
    <row r="102" spans="1:5" x14ac:dyDescent="0.25">
      <c r="A102" s="98"/>
      <c r="B102" s="98"/>
    </row>
    <row r="103" spans="1:5" x14ac:dyDescent="0.25">
      <c r="A103" s="99"/>
      <c r="B103" s="99"/>
    </row>
    <row r="104" spans="1:5" x14ac:dyDescent="0.25">
      <c r="A104" s="98"/>
      <c r="B104" s="98"/>
    </row>
    <row r="105" spans="1:5" x14ac:dyDescent="0.25">
      <c r="A105" s="98"/>
      <c r="B105" s="98"/>
    </row>
    <row r="106" spans="1:5" x14ac:dyDescent="0.25">
      <c r="A106" s="98"/>
      <c r="B106" s="98"/>
    </row>
    <row r="107" spans="1:5" x14ac:dyDescent="0.25">
      <c r="A107" s="98"/>
      <c r="B107" s="98"/>
    </row>
    <row r="108" spans="1:5" x14ac:dyDescent="0.25">
      <c r="A108" s="98"/>
      <c r="B108" s="98"/>
    </row>
    <row r="109" spans="1:5" x14ac:dyDescent="0.25">
      <c r="A109" s="98"/>
      <c r="B109" s="98"/>
    </row>
    <row r="110" spans="1:5" x14ac:dyDescent="0.25">
      <c r="A110" s="98"/>
      <c r="B110" s="98"/>
    </row>
    <row r="111" spans="1:5" x14ac:dyDescent="0.25">
      <c r="A111" s="98"/>
      <c r="B111" s="98"/>
    </row>
    <row r="112" spans="1:5" x14ac:dyDescent="0.25">
      <c r="A112" s="98"/>
      <c r="B112" s="98"/>
    </row>
    <row r="113" spans="1:2" x14ac:dyDescent="0.25">
      <c r="A113" s="98"/>
      <c r="B113" s="98"/>
    </row>
    <row r="114" spans="1:2" x14ac:dyDescent="0.25">
      <c r="A114" s="98"/>
      <c r="B114" s="98"/>
    </row>
    <row r="115" spans="1:2" x14ac:dyDescent="0.25">
      <c r="A115" s="98"/>
      <c r="B115" s="98"/>
    </row>
    <row r="116" spans="1:2" x14ac:dyDescent="0.25">
      <c r="A116" s="98"/>
      <c r="B116" s="98"/>
    </row>
    <row r="117" spans="1:2" x14ac:dyDescent="0.25">
      <c r="A117" s="98"/>
      <c r="B117" s="98"/>
    </row>
    <row r="118" spans="1:2" x14ac:dyDescent="0.25">
      <c r="A118" s="98"/>
      <c r="B118" s="98"/>
    </row>
    <row r="119" spans="1:2" x14ac:dyDescent="0.25">
      <c r="A119" s="98"/>
      <c r="B119" s="98"/>
    </row>
    <row r="120" spans="1:2" x14ac:dyDescent="0.25">
      <c r="A120" s="98"/>
      <c r="B120" s="98"/>
    </row>
    <row r="121" spans="1:2" x14ac:dyDescent="0.25">
      <c r="A121" s="98"/>
      <c r="B121" s="98"/>
    </row>
    <row r="122" spans="1:2" x14ac:dyDescent="0.25">
      <c r="A122" s="98"/>
      <c r="B122" s="98"/>
    </row>
    <row r="123" spans="1:2" x14ac:dyDescent="0.25">
      <c r="A123" s="98"/>
      <c r="B123" s="98"/>
    </row>
    <row r="124" spans="1:2" x14ac:dyDescent="0.25">
      <c r="A124" s="98"/>
      <c r="B124" s="98"/>
    </row>
    <row r="125" spans="1:2" x14ac:dyDescent="0.25">
      <c r="A125" s="100"/>
      <c r="B125" s="100"/>
    </row>
  </sheetData>
  <mergeCells count="27">
    <mergeCell ref="A123:B123"/>
    <mergeCell ref="A124:B124"/>
    <mergeCell ref="A125:B125"/>
    <mergeCell ref="A117:B117"/>
    <mergeCell ref="A118:B118"/>
    <mergeCell ref="A119:B119"/>
    <mergeCell ref="A120:B120"/>
    <mergeCell ref="A121:B121"/>
    <mergeCell ref="A122:B122"/>
    <mergeCell ref="A116:B116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04:B104"/>
    <mergeCell ref="A99:B99"/>
    <mergeCell ref="A100:B100"/>
    <mergeCell ref="A101:B101"/>
    <mergeCell ref="A102:B102"/>
    <mergeCell ref="A103:B103"/>
  </mergeCells>
  <hyperlinks>
    <hyperlink ref="A1" location="Index!A1" display="Index" xr:uid="{00000000-0004-0000-0D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25"/>
  <sheetViews>
    <sheetView workbookViewId="0">
      <selection activeCell="B6" sqref="B6"/>
    </sheetView>
  </sheetViews>
  <sheetFormatPr defaultRowHeight="15" x14ac:dyDescent="0.25"/>
  <cols>
    <col min="1" max="1" width="57.85546875" style="15" customWidth="1"/>
    <col min="2" max="2" width="40.710937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2" spans="1:7" x14ac:dyDescent="0.25">
      <c r="B2" s="15"/>
    </row>
    <row r="3" spans="1:7" x14ac:dyDescent="0.25">
      <c r="A3" s="1" t="s">
        <v>316</v>
      </c>
      <c r="B3" s="15"/>
      <c r="D3" s="16" t="s">
        <v>163</v>
      </c>
      <c r="E3" s="16" t="s">
        <v>164</v>
      </c>
      <c r="F3" s="1"/>
      <c r="G3" s="16"/>
    </row>
    <row r="4" spans="1:7" x14ac:dyDescent="0.25">
      <c r="A4" s="8" t="s">
        <v>354</v>
      </c>
      <c r="B4" s="15"/>
    </row>
    <row r="5" spans="1:7" x14ac:dyDescent="0.25">
      <c r="B5" s="15"/>
    </row>
    <row r="6" spans="1:7" x14ac:dyDescent="0.25">
      <c r="A6" s="55" t="s">
        <v>48</v>
      </c>
      <c r="B6" s="49" t="s">
        <v>354</v>
      </c>
    </row>
    <row r="7" spans="1:7" x14ac:dyDescent="0.25">
      <c r="A7" s="55" t="s">
        <v>49</v>
      </c>
      <c r="B7" s="77">
        <v>1296</v>
      </c>
      <c r="D7" s="33">
        <f>+B7/Population!B7*1000</f>
        <v>38.456973293768542</v>
      </c>
      <c r="E7" s="33">
        <f>+B7/'Rating units'!B7*1000</f>
        <v>84.172241345716699</v>
      </c>
    </row>
    <row r="8" spans="1:7" x14ac:dyDescent="0.25">
      <c r="A8" s="55" t="s">
        <v>50</v>
      </c>
      <c r="B8" s="49"/>
      <c r="D8" s="33"/>
      <c r="E8" s="33"/>
    </row>
    <row r="9" spans="1:7" x14ac:dyDescent="0.25">
      <c r="A9" s="55" t="s">
        <v>52</v>
      </c>
      <c r="B9" s="77">
        <v>164834</v>
      </c>
      <c r="D9" s="33">
        <f>+B9/Population!B9*1000</f>
        <v>102.10232903865213</v>
      </c>
      <c r="E9" s="33">
        <f>+B9/'Rating units'!B9*1000</f>
        <v>311.12965088185553</v>
      </c>
    </row>
    <row r="10" spans="1:7" x14ac:dyDescent="0.25">
      <c r="A10" s="55" t="s">
        <v>53</v>
      </c>
      <c r="B10" s="77">
        <v>164834</v>
      </c>
      <c r="D10" s="33">
        <f>+B10/Population!B10*1000</f>
        <v>102.10232903865213</v>
      </c>
      <c r="E10" s="33" t="e">
        <f>+B10/'Rating units'!B10*1000</f>
        <v>#DIV/0!</v>
      </c>
    </row>
    <row r="11" spans="1:7" x14ac:dyDescent="0.25">
      <c r="A11" s="55" t="s">
        <v>54</v>
      </c>
      <c r="B11" s="49"/>
      <c r="D11" s="33"/>
      <c r="E11" s="33"/>
    </row>
    <row r="12" spans="1:7" x14ac:dyDescent="0.25">
      <c r="A12" s="55" t="s">
        <v>55</v>
      </c>
      <c r="B12" s="49"/>
      <c r="D12" s="33"/>
      <c r="E12" s="33"/>
    </row>
    <row r="13" spans="1:7" x14ac:dyDescent="0.25">
      <c r="A13" s="55" t="s">
        <v>56</v>
      </c>
      <c r="B13" s="49"/>
      <c r="D13" s="33"/>
      <c r="E13" s="33"/>
    </row>
    <row r="14" spans="1:7" x14ac:dyDescent="0.25">
      <c r="A14" s="55" t="s">
        <v>57</v>
      </c>
      <c r="B14" s="77">
        <v>0</v>
      </c>
      <c r="D14" s="33">
        <f>+B14/Population!B14*1000</f>
        <v>0</v>
      </c>
      <c r="E14" s="33">
        <f>+B14/'Rating units'!B14*1000</f>
        <v>0</v>
      </c>
    </row>
    <row r="15" spans="1:7" x14ac:dyDescent="0.25">
      <c r="A15" s="55" t="s">
        <v>58</v>
      </c>
      <c r="B15" s="77">
        <v>100</v>
      </c>
      <c r="D15" s="33">
        <f>+B15/Population!B15*1000</f>
        <v>9.8039215686274517</v>
      </c>
      <c r="E15" s="33">
        <f>+B15/'Rating units'!B15*1000</f>
        <v>13.276686139139672</v>
      </c>
    </row>
    <row r="16" spans="1:7" x14ac:dyDescent="0.25">
      <c r="A16" s="55" t="s">
        <v>59</v>
      </c>
      <c r="B16" s="77">
        <v>0</v>
      </c>
      <c r="D16" s="33">
        <f>+B16/Population!B16*1000</f>
        <v>0</v>
      </c>
      <c r="E16" s="33">
        <f>+B16/'Rating units'!B16*1000</f>
        <v>0</v>
      </c>
    </row>
    <row r="17" spans="1:5" x14ac:dyDescent="0.25">
      <c r="A17" s="55" t="s">
        <v>60</v>
      </c>
      <c r="B17" s="77">
        <v>310</v>
      </c>
      <c r="D17" s="33">
        <f>+B17/Population!B17*1000</f>
        <v>34.831460674157299</v>
      </c>
      <c r="E17" s="33">
        <f>+B17/'Rating units'!B17*1000</f>
        <v>65.263157894736835</v>
      </c>
    </row>
    <row r="18" spans="1:5" x14ac:dyDescent="0.25">
      <c r="A18" s="55" t="s">
        <v>61</v>
      </c>
      <c r="B18" s="77">
        <v>111</v>
      </c>
      <c r="D18" s="33">
        <f>+B18/Population!B18*1000</f>
        <v>8.1617647058823533</v>
      </c>
      <c r="E18" s="33">
        <f>+B18/'Rating units'!B18*1000</f>
        <v>14.367072223660367</v>
      </c>
    </row>
    <row r="19" spans="1:5" x14ac:dyDescent="0.25">
      <c r="A19" s="55" t="s">
        <v>62</v>
      </c>
      <c r="B19" s="77">
        <v>385</v>
      </c>
      <c r="D19" s="33">
        <f>+B19/Population!B19*1000</f>
        <v>19.54314720812183</v>
      </c>
      <c r="E19" s="33">
        <f>+B19/'Rating units'!B19*1000</f>
        <v>27.827972533429705</v>
      </c>
    </row>
    <row r="20" spans="1:5" x14ac:dyDescent="0.25">
      <c r="A20" s="55" t="s">
        <v>63</v>
      </c>
      <c r="B20" s="77">
        <v>0</v>
      </c>
      <c r="D20" s="33">
        <f>+B20/Population!B20*1000</f>
        <v>0</v>
      </c>
      <c r="E20" s="33">
        <f>+B20/'Rating units'!B20*1000</f>
        <v>0</v>
      </c>
    </row>
    <row r="21" spans="1:5" x14ac:dyDescent="0.25">
      <c r="A21" s="55" t="s">
        <v>64</v>
      </c>
      <c r="B21" s="77">
        <v>17231</v>
      </c>
      <c r="D21" s="33">
        <f>+B21/Population!B21*1000</f>
        <v>45.961589757268605</v>
      </c>
      <c r="E21" s="33">
        <f>+B21/'Rating units'!B21*1000</f>
        <v>104.57671042489788</v>
      </c>
    </row>
    <row r="22" spans="1:5" x14ac:dyDescent="0.25">
      <c r="A22" s="55" t="s">
        <v>65</v>
      </c>
      <c r="B22" s="77">
        <v>0</v>
      </c>
      <c r="D22" s="33">
        <f>+B22/Population!B22*1000</f>
        <v>0</v>
      </c>
      <c r="E22" s="33">
        <f>+B22/'Rating units'!B22*1000</f>
        <v>0</v>
      </c>
    </row>
    <row r="23" spans="1:5" x14ac:dyDescent="0.25">
      <c r="A23" s="55" t="s">
        <v>66</v>
      </c>
      <c r="B23" s="77">
        <v>1303</v>
      </c>
      <c r="D23" s="33">
        <f>+B23/Population!B23*1000</f>
        <v>10.259842519685039</v>
      </c>
      <c r="E23" s="33">
        <f>+B23/'Rating units'!B23*1000</f>
        <v>23.455923385717629</v>
      </c>
    </row>
    <row r="24" spans="1:5" x14ac:dyDescent="0.25">
      <c r="A24" s="55" t="s">
        <v>67</v>
      </c>
      <c r="B24" s="77">
        <v>0</v>
      </c>
      <c r="D24" s="33">
        <f>+B24/Population!B24*1000</f>
        <v>0</v>
      </c>
      <c r="E24" s="33">
        <f>+B24/'Rating units'!B24*1000</f>
        <v>0</v>
      </c>
    </row>
    <row r="25" spans="1:5" x14ac:dyDescent="0.25">
      <c r="A25" s="55" t="s">
        <v>68</v>
      </c>
      <c r="B25" s="49"/>
      <c r="D25" s="33"/>
      <c r="E25" s="33"/>
    </row>
    <row r="26" spans="1:5" x14ac:dyDescent="0.25">
      <c r="A26" s="55" t="s">
        <v>69</v>
      </c>
      <c r="B26" s="77">
        <v>815</v>
      </c>
      <c r="D26" s="33">
        <f>+B26/Population!B26*1000</f>
        <v>17.05020920502092</v>
      </c>
      <c r="E26" s="33">
        <f>+B26/'Rating units'!B26*1000</f>
        <v>34.490055014811681</v>
      </c>
    </row>
    <row r="27" spans="1:5" x14ac:dyDescent="0.25">
      <c r="A27" s="55" t="s">
        <v>70</v>
      </c>
      <c r="B27" s="77">
        <v>0</v>
      </c>
      <c r="D27" s="33">
        <f>+B27/Population!B27*1000</f>
        <v>0</v>
      </c>
      <c r="E27" s="33">
        <f>+B27/'Rating units'!B27*1000</f>
        <v>0</v>
      </c>
    </row>
    <row r="28" spans="1:5" x14ac:dyDescent="0.25">
      <c r="A28" s="55" t="s">
        <v>71</v>
      </c>
      <c r="B28" s="77">
        <v>0</v>
      </c>
      <c r="D28" s="33">
        <f>+B28/Population!B28*1000</f>
        <v>0</v>
      </c>
      <c r="E28" s="33" t="e">
        <f>+B28/'Rating units'!B28*1000</f>
        <v>#DIV/0!</v>
      </c>
    </row>
    <row r="29" spans="1:5" x14ac:dyDescent="0.25">
      <c r="A29" s="55" t="s">
        <v>72</v>
      </c>
      <c r="B29" s="77">
        <v>58</v>
      </c>
      <c r="D29" s="33">
        <f>+B29/Population!B29*1000</f>
        <v>4.280442804428044</v>
      </c>
      <c r="E29" s="33">
        <f>+B29/'Rating units'!B29*1000</f>
        <v>6.369426751592357</v>
      </c>
    </row>
    <row r="30" spans="1:5" x14ac:dyDescent="0.25">
      <c r="A30" s="55" t="s">
        <v>73</v>
      </c>
      <c r="B30" s="77">
        <v>9500</v>
      </c>
      <c r="D30" s="33">
        <f>+B30/Population!B30*1000</f>
        <v>58.933002481389579</v>
      </c>
      <c r="E30" s="33">
        <f>+B30/'Rating units'!B30*1000</f>
        <v>167.84452296819788</v>
      </c>
    </row>
    <row r="31" spans="1:5" x14ac:dyDescent="0.25">
      <c r="A31" s="55" t="s">
        <v>74</v>
      </c>
      <c r="B31" s="77">
        <v>3876</v>
      </c>
      <c r="D31" s="33">
        <f>+B31/Population!B31*1000</f>
        <v>49.31297709923664</v>
      </c>
      <c r="E31" s="33">
        <f>+B31/'Rating units'!B31*1000</f>
        <v>125.94638505280258</v>
      </c>
    </row>
    <row r="32" spans="1:5" x14ac:dyDescent="0.25">
      <c r="A32" s="55" t="s">
        <v>75</v>
      </c>
      <c r="B32" s="77">
        <v>0</v>
      </c>
      <c r="D32" s="33">
        <f>+B32/Population!B32*1000</f>
        <v>0</v>
      </c>
      <c r="E32" s="33">
        <f>+B32/'Rating units'!B32*1000</f>
        <v>0</v>
      </c>
    </row>
    <row r="33" spans="1:5" x14ac:dyDescent="0.25">
      <c r="A33" s="55" t="s">
        <v>76</v>
      </c>
      <c r="B33" s="77">
        <v>0</v>
      </c>
      <c r="D33" s="33">
        <f>+B33/Population!B33*1000</f>
        <v>0</v>
      </c>
      <c r="E33" s="33">
        <f>+B33/'Rating units'!B33*1000</f>
        <v>0</v>
      </c>
    </row>
    <row r="34" spans="1:5" x14ac:dyDescent="0.25">
      <c r="A34" s="55" t="s">
        <v>77</v>
      </c>
      <c r="B34" s="77">
        <v>0</v>
      </c>
      <c r="D34" s="33">
        <f>+B34/Population!B34*1000</f>
        <v>0</v>
      </c>
      <c r="E34" s="33">
        <f>+B34/'Rating units'!B34*1000</f>
        <v>0</v>
      </c>
    </row>
    <row r="35" spans="1:5" x14ac:dyDescent="0.25">
      <c r="A35" s="55" t="s">
        <v>78</v>
      </c>
      <c r="B35" s="77">
        <v>553</v>
      </c>
      <c r="D35" s="33">
        <f>+B35/Population!B35*1000</f>
        <v>43.54330708661417</v>
      </c>
      <c r="E35" s="33">
        <f>+B35/'Rating units'!B35*1000</f>
        <v>69.090454772613697</v>
      </c>
    </row>
    <row r="36" spans="1:5" x14ac:dyDescent="0.25">
      <c r="A36" s="55" t="s">
        <v>79</v>
      </c>
      <c r="B36" s="77">
        <v>570</v>
      </c>
      <c r="D36" s="33">
        <f>+B36/Population!B36*1000</f>
        <v>5.5125725338491289</v>
      </c>
      <c r="E36" s="33">
        <f>+B36/'Rating units'!B36*1000</f>
        <v>14.691100286089849</v>
      </c>
    </row>
    <row r="37" spans="1:5" x14ac:dyDescent="0.25">
      <c r="A37" s="55" t="s">
        <v>80</v>
      </c>
      <c r="B37" s="77">
        <v>0</v>
      </c>
      <c r="D37" s="33">
        <f>+B37/Population!B37*1000</f>
        <v>0</v>
      </c>
      <c r="E37" s="33">
        <f>+B37/'Rating units'!B37*1000</f>
        <v>0</v>
      </c>
    </row>
    <row r="38" spans="1:5" x14ac:dyDescent="0.25">
      <c r="A38" s="55" t="s">
        <v>81</v>
      </c>
      <c r="B38" s="77">
        <v>75.540000000000006</v>
      </c>
      <c r="D38" s="33">
        <f>+B38/Population!B38*1000</f>
        <v>20.25201072386059</v>
      </c>
      <c r="E38" s="33">
        <f>+B38/'Rating units'!B38*1000</f>
        <v>22.17850851438638</v>
      </c>
    </row>
    <row r="39" spans="1:5" x14ac:dyDescent="0.25">
      <c r="A39" s="55" t="s">
        <v>82</v>
      </c>
      <c r="B39" s="77">
        <v>897</v>
      </c>
      <c r="D39" s="33">
        <f>+B39/Population!B39*1000</f>
        <v>41.336405529953915</v>
      </c>
      <c r="E39" s="33">
        <f>+B39/'Rating units'!B39*1000</f>
        <v>63.093479637054237</v>
      </c>
    </row>
    <row r="40" spans="1:5" x14ac:dyDescent="0.25">
      <c r="A40" s="55" t="s">
        <v>83</v>
      </c>
      <c r="B40" s="77">
        <v>1055</v>
      </c>
      <c r="D40" s="33">
        <f>+B40/Population!B40*1000</f>
        <v>20.249520153550861</v>
      </c>
      <c r="E40" s="33">
        <f>+B40/'Rating units'!B40*1000</f>
        <v>43.038387794231632</v>
      </c>
    </row>
    <row r="41" spans="1:5" x14ac:dyDescent="0.25">
      <c r="A41" s="55" t="s">
        <v>84</v>
      </c>
      <c r="B41" s="77">
        <v>0</v>
      </c>
      <c r="D41" s="33">
        <f>+B41/Population!B41*1000</f>
        <v>0</v>
      </c>
      <c r="E41" s="33">
        <f>+B41/'Rating units'!B41*1000</f>
        <v>0</v>
      </c>
    </row>
    <row r="42" spans="1:5" x14ac:dyDescent="0.25">
      <c r="A42" s="55" t="s">
        <v>85</v>
      </c>
      <c r="B42" s="77">
        <v>120</v>
      </c>
      <c r="D42" s="33">
        <f>+B42/Population!B42*1000</f>
        <v>26.548672566371682</v>
      </c>
      <c r="E42" s="33">
        <f>+B42/'Rating units'!B42*1000</f>
        <v>27.014858171994597</v>
      </c>
    </row>
    <row r="43" spans="1:5" x14ac:dyDescent="0.25">
      <c r="A43" s="55" t="s">
        <v>86</v>
      </c>
      <c r="B43" s="77">
        <v>680</v>
      </c>
      <c r="D43" s="33">
        <f>+B43/Population!B43*1000</f>
        <v>22.818791946308725</v>
      </c>
      <c r="E43" s="33">
        <f>+B43/'Rating units'!B43*1000</f>
        <v>46.483013192972862</v>
      </c>
    </row>
    <row r="44" spans="1:5" x14ac:dyDescent="0.25">
      <c r="A44" s="55" t="s">
        <v>87</v>
      </c>
      <c r="B44" s="77">
        <v>0</v>
      </c>
      <c r="D44" s="33">
        <f>+B44/Population!B44*1000</f>
        <v>0</v>
      </c>
      <c r="E44" s="33">
        <f>+B44/'Rating units'!B44*1000</f>
        <v>0</v>
      </c>
    </row>
    <row r="45" spans="1:5" x14ac:dyDescent="0.25">
      <c r="A45" s="55" t="s">
        <v>88</v>
      </c>
      <c r="B45" s="49"/>
      <c r="D45" s="33"/>
      <c r="E45" s="33"/>
    </row>
    <row r="46" spans="1:5" x14ac:dyDescent="0.25">
      <c r="A46" s="55" t="s">
        <v>89</v>
      </c>
      <c r="B46" s="77">
        <v>1198</v>
      </c>
      <c r="D46" s="33">
        <f>+B46/Population!B46*1000</f>
        <v>26.329670329670328</v>
      </c>
      <c r="E46" s="33">
        <f>+B46/'Rating units'!B46*1000</f>
        <v>45.243400430529853</v>
      </c>
    </row>
    <row r="47" spans="1:5" x14ac:dyDescent="0.25">
      <c r="A47" s="55" t="s">
        <v>90</v>
      </c>
      <c r="B47" s="77">
        <v>0</v>
      </c>
      <c r="D47" s="33">
        <f>+B47/Population!B47*1000</f>
        <v>0</v>
      </c>
      <c r="E47" s="33">
        <f>+B47/'Rating units'!B47*1000</f>
        <v>0</v>
      </c>
    </row>
    <row r="48" spans="1:5" x14ac:dyDescent="0.25">
      <c r="A48" s="55" t="s">
        <v>91</v>
      </c>
      <c r="B48" s="77">
        <v>405</v>
      </c>
      <c r="D48" s="33">
        <f>+B48/Population!B48*1000</f>
        <v>11.87683284457478</v>
      </c>
      <c r="E48" s="33">
        <f>+B48/'Rating units'!B48*1000</f>
        <v>26.715215799576516</v>
      </c>
    </row>
    <row r="49" spans="1:5" x14ac:dyDescent="0.25">
      <c r="A49" s="55" t="s">
        <v>92</v>
      </c>
      <c r="B49" s="77">
        <v>3495</v>
      </c>
      <c r="D49" s="33">
        <f>+B49/Population!B49*1000</f>
        <v>57.201309328968904</v>
      </c>
      <c r="E49" s="33">
        <f>+B49/'Rating units'!B49*1000</f>
        <v>135.65966696425104</v>
      </c>
    </row>
    <row r="50" spans="1:5" x14ac:dyDescent="0.25">
      <c r="A50" s="55" t="s">
        <v>93</v>
      </c>
      <c r="B50" s="77">
        <v>2405</v>
      </c>
      <c r="D50" s="33">
        <f>+B50/Population!B50*1000</f>
        <v>47.529644268774703</v>
      </c>
      <c r="E50" s="33">
        <f>+B50/'Rating units'!B50*1000</f>
        <v>109.55721574344024</v>
      </c>
    </row>
    <row r="51" spans="1:5" x14ac:dyDescent="0.25">
      <c r="A51" s="55" t="s">
        <v>94</v>
      </c>
      <c r="B51" s="77">
        <v>1020</v>
      </c>
      <c r="D51" s="33">
        <f>+B51/Population!B51*1000</f>
        <v>12.781954887218046</v>
      </c>
      <c r="E51" s="33">
        <f>+B51/'Rating units'!B51*1000</f>
        <v>29.078054621130054</v>
      </c>
    </row>
    <row r="52" spans="1:5" x14ac:dyDescent="0.25">
      <c r="A52" s="55" t="s">
        <v>95</v>
      </c>
      <c r="B52" s="49"/>
      <c r="D52" s="33"/>
      <c r="E52" s="33"/>
    </row>
    <row r="53" spans="1:5" x14ac:dyDescent="0.25">
      <c r="A53" s="55" t="s">
        <v>96</v>
      </c>
      <c r="B53" s="77">
        <v>0</v>
      </c>
      <c r="D53" s="33">
        <f>+B53/Population!B53*1000</f>
        <v>0</v>
      </c>
      <c r="E53" s="33">
        <f>+B53/'Rating units'!B53*1000</f>
        <v>0</v>
      </c>
    </row>
    <row r="54" spans="1:5" x14ac:dyDescent="0.25">
      <c r="A54" s="55" t="s">
        <v>97</v>
      </c>
      <c r="B54" s="77">
        <v>0</v>
      </c>
      <c r="D54" s="33">
        <f>+B54/Population!B54*1000</f>
        <v>0</v>
      </c>
      <c r="E54" s="33">
        <f>+B54/'Rating units'!B54*1000</f>
        <v>0</v>
      </c>
    </row>
    <row r="55" spans="1:5" x14ac:dyDescent="0.25">
      <c r="A55" s="55" t="s">
        <v>98</v>
      </c>
      <c r="B55" s="77">
        <v>0</v>
      </c>
      <c r="D55" s="33">
        <f>+B55/Population!B55*1000</f>
        <v>0</v>
      </c>
      <c r="E55" s="33">
        <f>+B55/'Rating units'!B55*1000</f>
        <v>0</v>
      </c>
    </row>
    <row r="56" spans="1:5" x14ac:dyDescent="0.25">
      <c r="A56" s="55" t="s">
        <v>99</v>
      </c>
      <c r="B56" s="77">
        <v>10</v>
      </c>
      <c r="D56" s="33">
        <f>+B56/Population!B56*1000</f>
        <v>1.002004008016032</v>
      </c>
      <c r="E56" s="33">
        <f>+B56/'Rating units'!B56*1000</f>
        <v>1.8365472910927456</v>
      </c>
    </row>
    <row r="57" spans="1:5" x14ac:dyDescent="0.25">
      <c r="A57" s="55" t="s">
        <v>100</v>
      </c>
      <c r="B57" s="77">
        <v>1203</v>
      </c>
      <c r="D57" s="33">
        <f>+B57/Population!B57*1000</f>
        <v>13.939745075318656</v>
      </c>
      <c r="E57" s="33">
        <f>+B57/'Rating units'!B57*1000</f>
        <v>36.748533724340177</v>
      </c>
    </row>
    <row r="58" spans="1:5" x14ac:dyDescent="0.25">
      <c r="A58" s="55" t="s">
        <v>101</v>
      </c>
      <c r="B58" s="49"/>
      <c r="D58" s="33"/>
      <c r="E58" s="33"/>
    </row>
    <row r="59" spans="1:5" x14ac:dyDescent="0.25">
      <c r="A59" s="55" t="s">
        <v>102</v>
      </c>
      <c r="B59" s="77">
        <v>417</v>
      </c>
      <c r="D59" s="33">
        <f>+B59/Population!B59*1000</f>
        <v>7.5270758122743677</v>
      </c>
      <c r="E59" s="33">
        <f>+B59/'Rating units'!B59*1000</f>
        <v>22.815560540570115</v>
      </c>
    </row>
    <row r="60" spans="1:5" x14ac:dyDescent="0.25">
      <c r="A60" s="55" t="s">
        <v>103</v>
      </c>
      <c r="B60" s="77">
        <v>6959</v>
      </c>
      <c r="D60" s="33">
        <f>+B60/Population!B60*1000</f>
        <v>200.54755043227664</v>
      </c>
      <c r="E60" s="33">
        <f>+B60/'Rating units'!B60*1000</f>
        <v>310.66964285714289</v>
      </c>
    </row>
    <row r="61" spans="1:5" x14ac:dyDescent="0.25">
      <c r="A61" s="55" t="s">
        <v>104</v>
      </c>
      <c r="B61" s="77">
        <v>0</v>
      </c>
      <c r="D61" s="33">
        <f>+B61/Population!B61*1000</f>
        <v>0</v>
      </c>
      <c r="E61" s="33">
        <f>+B61/'Rating units'!B61*1000</f>
        <v>0</v>
      </c>
    </row>
    <row r="62" spans="1:5" x14ac:dyDescent="0.25">
      <c r="A62" s="55" t="s">
        <v>105</v>
      </c>
      <c r="B62" s="49"/>
      <c r="D62" s="33"/>
      <c r="E62" s="33"/>
    </row>
    <row r="63" spans="1:5" x14ac:dyDescent="0.25">
      <c r="A63" s="55" t="s">
        <v>106</v>
      </c>
      <c r="B63" s="77">
        <v>0</v>
      </c>
      <c r="D63" s="33">
        <f>+B63/Population!B63*1000</f>
        <v>0</v>
      </c>
      <c r="E63" s="33">
        <f>+B63/'Rating units'!B63*1000</f>
        <v>0</v>
      </c>
    </row>
    <row r="64" spans="1:5" x14ac:dyDescent="0.25">
      <c r="A64" s="55" t="s">
        <v>107</v>
      </c>
      <c r="B64" s="77">
        <v>0</v>
      </c>
      <c r="D64" s="33">
        <f>+B64/Population!B64*1000</f>
        <v>0</v>
      </c>
      <c r="E64" s="33">
        <f>+B64/'Rating units'!B64*1000</f>
        <v>0</v>
      </c>
    </row>
    <row r="65" spans="1:5" x14ac:dyDescent="0.25">
      <c r="A65" s="55" t="s">
        <v>108</v>
      </c>
      <c r="B65" s="77">
        <v>13752</v>
      </c>
      <c r="D65" s="33">
        <f>+B65/Population!B65*1000</f>
        <v>244.69750889679713</v>
      </c>
      <c r="E65" s="33">
        <f>+B65/'Rating units'!B65*1000</f>
        <v>592.32458974027656</v>
      </c>
    </row>
    <row r="66" spans="1:5" x14ac:dyDescent="0.25">
      <c r="A66" s="55" t="s">
        <v>109</v>
      </c>
      <c r="B66" s="77">
        <v>0</v>
      </c>
      <c r="D66" s="33">
        <f>+B66/Population!B66*1000</f>
        <v>0</v>
      </c>
      <c r="E66" s="33">
        <f>+B66/'Rating units'!B66*1000</f>
        <v>0</v>
      </c>
    </row>
    <row r="67" spans="1:5" x14ac:dyDescent="0.25">
      <c r="A67" s="55" t="s">
        <v>110</v>
      </c>
      <c r="B67" s="77">
        <v>19</v>
      </c>
      <c r="D67" s="33">
        <f>+B67/Population!B67*1000</f>
        <v>0.79831932773109238</v>
      </c>
      <c r="E67" s="33">
        <f>+B67/'Rating units'!B67*1000</f>
        <v>1.7798594847775175</v>
      </c>
    </row>
    <row r="68" spans="1:5" x14ac:dyDescent="0.25">
      <c r="A68" s="55" t="s">
        <v>111</v>
      </c>
      <c r="B68" s="77">
        <v>325</v>
      </c>
      <c r="D68" s="33">
        <f>+B68/Population!B68*1000</f>
        <v>32.178217821782177</v>
      </c>
      <c r="E68" s="33">
        <f>+B68/'Rating units'!B68*1000</f>
        <v>49.618320610687022</v>
      </c>
    </row>
    <row r="69" spans="1:5" x14ac:dyDescent="0.25">
      <c r="A69" s="55" t="s">
        <v>112</v>
      </c>
      <c r="B69" s="77">
        <v>128</v>
      </c>
      <c r="D69" s="33">
        <f>+B69/Population!B69*1000</f>
        <v>4.1423948220064721</v>
      </c>
      <c r="E69" s="33">
        <f>+B69/'Rating units'!B69*1000</f>
        <v>6.0721062618595827</v>
      </c>
    </row>
    <row r="70" spans="1:5" x14ac:dyDescent="0.25">
      <c r="A70" s="55" t="s">
        <v>113</v>
      </c>
      <c r="B70" s="49"/>
      <c r="D70" s="33">
        <f>+B70/Population!B70*1000</f>
        <v>0</v>
      </c>
      <c r="E70" s="33">
        <f>+B70/'Rating units'!B70*1000</f>
        <v>0</v>
      </c>
    </row>
    <row r="71" spans="1:5" x14ac:dyDescent="0.25">
      <c r="A71" s="55" t="s">
        <v>114</v>
      </c>
      <c r="B71" s="77">
        <v>0</v>
      </c>
      <c r="D71" s="33">
        <f>+B71/Population!B71*1000</f>
        <v>0</v>
      </c>
      <c r="E71" s="33">
        <f>+B71/'Rating units'!B71*1000</f>
        <v>0</v>
      </c>
    </row>
    <row r="72" spans="1:5" x14ac:dyDescent="0.25">
      <c r="A72" s="55" t="s">
        <v>115</v>
      </c>
      <c r="B72" s="77">
        <v>0</v>
      </c>
      <c r="D72" s="33">
        <f>+B72/Population!B72*1000</f>
        <v>0</v>
      </c>
      <c r="E72" s="33">
        <f>+B72/'Rating units'!B72*1000</f>
        <v>0</v>
      </c>
    </row>
    <row r="73" spans="1:5" x14ac:dyDescent="0.25">
      <c r="A73" s="55" t="s">
        <v>116</v>
      </c>
      <c r="B73" s="77">
        <v>0</v>
      </c>
      <c r="D73" s="33">
        <f>+B73/Population!B73*1000</f>
        <v>0</v>
      </c>
      <c r="E73" s="33">
        <f>+B73/'Rating units'!B73*1000</f>
        <v>0</v>
      </c>
    </row>
    <row r="74" spans="1:5" x14ac:dyDescent="0.25">
      <c r="A74" s="55" t="s">
        <v>117</v>
      </c>
      <c r="B74" s="77">
        <v>5267</v>
      </c>
      <c r="D74" s="33">
        <f>+B74/Population!B74*1000</f>
        <v>104.92031872509961</v>
      </c>
      <c r="E74" s="33">
        <f>+B74/'Rating units'!B74*1000</f>
        <v>220.86635635509708</v>
      </c>
    </row>
    <row r="75" spans="1:5" x14ac:dyDescent="0.25">
      <c r="A75" s="55" t="s">
        <v>118</v>
      </c>
      <c r="B75" s="77">
        <v>1085</v>
      </c>
      <c r="D75" s="33">
        <f>+B75/Population!B75*1000</f>
        <v>29.972375690607734</v>
      </c>
      <c r="E75" s="33">
        <f>+B75/'Rating units'!B75*1000</f>
        <v>48.962093862815884</v>
      </c>
    </row>
    <row r="76" spans="1:5" x14ac:dyDescent="0.25">
      <c r="A76" s="55" t="s">
        <v>119</v>
      </c>
      <c r="B76" s="77">
        <v>16644</v>
      </c>
      <c r="D76" s="33">
        <f>+B76/Population!B76*1000</f>
        <v>129.82839313572541</v>
      </c>
      <c r="E76" s="33">
        <f>+B76/'Rating units'!B76*1000</f>
        <v>314.60759110842281</v>
      </c>
    </row>
    <row r="77" spans="1:5" x14ac:dyDescent="0.25">
      <c r="A77" s="55" t="s">
        <v>120</v>
      </c>
      <c r="B77" s="77">
        <v>1497</v>
      </c>
      <c r="D77" s="33">
        <f>+B77/Population!B77*1000</f>
        <v>52.711267605633807</v>
      </c>
      <c r="E77" s="33">
        <f>+B77/'Rating units'!B77*1000</f>
        <v>55.179948354296009</v>
      </c>
    </row>
    <row r="78" spans="1:5" x14ac:dyDescent="0.25">
      <c r="A78" s="55" t="s">
        <v>121</v>
      </c>
      <c r="B78" s="77">
        <v>0</v>
      </c>
      <c r="D78" s="33">
        <f>+B78/Population!B78*1000</f>
        <v>0</v>
      </c>
      <c r="E78" s="33">
        <f>+B78/'Rating units'!B78*1000</f>
        <v>0</v>
      </c>
    </row>
    <row r="79" spans="1:5" x14ac:dyDescent="0.25">
      <c r="A79" s="55" t="s">
        <v>122</v>
      </c>
      <c r="B79" s="77">
        <v>716</v>
      </c>
      <c r="D79" s="33">
        <f>+B79/Population!B79*1000</f>
        <v>16.807511737089204</v>
      </c>
      <c r="E79" s="33">
        <f>+B79/'Rating units'!B79*1000</f>
        <v>42.427115430196729</v>
      </c>
    </row>
    <row r="80" spans="1:5" x14ac:dyDescent="0.25">
      <c r="A80" s="55" t="s">
        <v>123</v>
      </c>
      <c r="B80" s="77">
        <v>8015</v>
      </c>
      <c r="D80" s="33">
        <f>+B80/Population!B80*1000</f>
        <v>112.57022471910112</v>
      </c>
      <c r="E80" s="33">
        <f>+B80/'Rating units'!B80*1000</f>
        <v>276.53187965774225</v>
      </c>
    </row>
    <row r="81" spans="1:5" x14ac:dyDescent="0.25">
      <c r="A81" s="55" t="s">
        <v>124</v>
      </c>
      <c r="B81" s="77">
        <v>0</v>
      </c>
      <c r="D81" s="33">
        <f>+B81/Population!B81*1000</f>
        <v>0</v>
      </c>
      <c r="E81" s="33">
        <f>+B81/'Rating units'!B81*1000</f>
        <v>0</v>
      </c>
    </row>
    <row r="82" spans="1:5" x14ac:dyDescent="0.25">
      <c r="A82" s="55" t="s">
        <v>125</v>
      </c>
      <c r="B82" s="77">
        <v>17301</v>
      </c>
      <c r="D82" s="33">
        <f>+B82/Population!B82*1000</f>
        <v>299.32525951557091</v>
      </c>
      <c r="E82" s="33">
        <f>+B82/'Rating units'!B82*1000</f>
        <v>718.65913433579794</v>
      </c>
    </row>
    <row r="83" spans="1:5" x14ac:dyDescent="0.25">
      <c r="A83" s="55" t="s">
        <v>126</v>
      </c>
      <c r="B83" s="77">
        <v>93</v>
      </c>
      <c r="D83" s="33">
        <f>+B83/Population!B83*1000</f>
        <v>11.69811320754717</v>
      </c>
      <c r="E83" s="33">
        <f>+B83/'Rating units'!B83*1000</f>
        <v>10.370205173951829</v>
      </c>
    </row>
    <row r="84" spans="1:5" x14ac:dyDescent="0.25">
      <c r="A84" s="55" t="s">
        <v>127</v>
      </c>
      <c r="B84" s="77">
        <v>3555</v>
      </c>
      <c r="D84" s="33">
        <f>+B84/Population!B84*1000</f>
        <v>68.895348837209298</v>
      </c>
      <c r="E84" s="33">
        <f>+B84/'Rating units'!B84*1000</f>
        <v>170.67550050410486</v>
      </c>
    </row>
    <row r="85" spans="1:5" x14ac:dyDescent="0.25">
      <c r="A85" s="55" t="s">
        <v>128</v>
      </c>
      <c r="B85" s="77">
        <v>0</v>
      </c>
      <c r="D85" s="33">
        <f>+B85/Population!B85*1000</f>
        <v>0</v>
      </c>
      <c r="E85" s="33">
        <f>+B85/'Rating units'!B85*1000</f>
        <v>0</v>
      </c>
    </row>
    <row r="86" spans="1:5" x14ac:dyDescent="0.25">
      <c r="A86" s="55" t="s">
        <v>129</v>
      </c>
      <c r="B86" s="49"/>
      <c r="D86" s="33"/>
      <c r="E86" s="33"/>
    </row>
    <row r="87" spans="1:5" x14ac:dyDescent="0.25">
      <c r="A87" s="55" t="s">
        <v>130</v>
      </c>
      <c r="B87" s="77">
        <v>641</v>
      </c>
      <c r="D87" s="33">
        <f>+B87/Population!B87*1000</f>
        <v>29.004524886877828</v>
      </c>
      <c r="E87" s="33">
        <f>+B87/'Rating units'!B87*1000</f>
        <v>48.553249507650357</v>
      </c>
    </row>
    <row r="88" spans="1:5" x14ac:dyDescent="0.25">
      <c r="A88" s="55" t="s">
        <v>131</v>
      </c>
      <c r="B88" s="77">
        <v>0</v>
      </c>
      <c r="D88" s="33">
        <f>+B88/Population!B88*1000</f>
        <v>0</v>
      </c>
      <c r="E88" s="33">
        <f>+B88/'Rating units'!B88*1000</f>
        <v>0</v>
      </c>
    </row>
    <row r="89" spans="1:5" x14ac:dyDescent="0.25">
      <c r="A89" s="55" t="s">
        <v>132</v>
      </c>
      <c r="B89" s="77">
        <v>0</v>
      </c>
      <c r="D89" s="33">
        <f>+B89/Population!B89*1000</f>
        <v>0</v>
      </c>
      <c r="E89" s="33">
        <f>+B89/'Rating units'!B89*1000</f>
        <v>0</v>
      </c>
    </row>
    <row r="90" spans="1:5" x14ac:dyDescent="0.25">
      <c r="A90" s="55" t="s">
        <v>133</v>
      </c>
      <c r="B90" s="77">
        <v>2000</v>
      </c>
      <c r="D90" s="33">
        <f>+B90/Population!B90*1000</f>
        <v>9.6200096200096201</v>
      </c>
      <c r="E90" s="33">
        <f>+B90/'Rating units'!B90*1000</f>
        <v>26.011861408802414</v>
      </c>
    </row>
    <row r="91" spans="1:5" x14ac:dyDescent="0.25">
      <c r="A91" s="55" t="s">
        <v>134</v>
      </c>
      <c r="B91" s="77">
        <v>0</v>
      </c>
      <c r="D91" s="33">
        <f>+B91/Population!B91*1000</f>
        <v>0</v>
      </c>
      <c r="E91" s="33" t="e">
        <f>+B91/'Rating units'!B91*1000</f>
        <v>#DIV/0!</v>
      </c>
    </row>
    <row r="92" spans="1:5" x14ac:dyDescent="0.25">
      <c r="A92" s="55" t="s">
        <v>135</v>
      </c>
      <c r="B92" s="77">
        <v>7392</v>
      </c>
      <c r="D92" s="33">
        <f>+B92/Population!B92*1000</f>
        <v>154.64435146443515</v>
      </c>
      <c r="E92" s="33">
        <f>+B92/'Rating units'!B92*1000</f>
        <v>358.4173778122576</v>
      </c>
    </row>
    <row r="93" spans="1:5" x14ac:dyDescent="0.25">
      <c r="A93" s="55" t="s">
        <v>136</v>
      </c>
      <c r="B93" s="77">
        <v>0</v>
      </c>
      <c r="D93" s="33">
        <f>+B93/Population!B93*1000</f>
        <v>0</v>
      </c>
      <c r="E93" s="33">
        <f>+B93/'Rating units'!B93*1000</f>
        <v>0</v>
      </c>
    </row>
    <row r="94" spans="1:5" x14ac:dyDescent="0.25">
      <c r="A94" s="55" t="s">
        <v>137</v>
      </c>
      <c r="B94" s="77">
        <v>87</v>
      </c>
      <c r="D94" s="33">
        <f>+B94/Population!B94*1000</f>
        <v>2.4857142857142858</v>
      </c>
      <c r="E94" s="33">
        <f>+B94/'Rating units'!B94*1000</f>
        <v>5.2230293570270758</v>
      </c>
    </row>
    <row r="95" spans="1:5" x14ac:dyDescent="0.25">
      <c r="A95" s="55" t="s">
        <v>138</v>
      </c>
      <c r="B95" s="77">
        <v>2120</v>
      </c>
      <c r="D95" s="33">
        <f>+B95/Population!B95*1000</f>
        <v>24.200913242009133</v>
      </c>
      <c r="E95" s="33">
        <f>+B95/'Rating units'!B95*1000</f>
        <v>48.831049176551886</v>
      </c>
    </row>
    <row r="96" spans="1:5" x14ac:dyDescent="0.25">
      <c r="A96" s="55" t="s">
        <v>139</v>
      </c>
      <c r="B96" s="26"/>
      <c r="D96" s="33"/>
      <c r="E96" s="33"/>
    </row>
    <row r="97" spans="1:5" x14ac:dyDescent="0.25">
      <c r="A97" s="55" t="s">
        <v>140</v>
      </c>
      <c r="B97" s="26"/>
      <c r="D97" s="33"/>
      <c r="E97" s="33"/>
    </row>
    <row r="98" spans="1:5" x14ac:dyDescent="0.25">
      <c r="A98" s="55" t="s">
        <v>141</v>
      </c>
      <c r="B98" s="26"/>
      <c r="D98" s="33"/>
      <c r="E98" s="33"/>
    </row>
    <row r="99" spans="1:5" x14ac:dyDescent="0.25">
      <c r="A99" s="99"/>
      <c r="B99" s="99"/>
    </row>
    <row r="100" spans="1:5" x14ac:dyDescent="0.25">
      <c r="A100" s="98"/>
      <c r="B100" s="98"/>
    </row>
    <row r="101" spans="1:5" x14ac:dyDescent="0.25">
      <c r="A101" s="98"/>
      <c r="B101" s="98"/>
    </row>
    <row r="102" spans="1:5" x14ac:dyDescent="0.25">
      <c r="A102" s="98"/>
      <c r="B102" s="98"/>
    </row>
    <row r="103" spans="1:5" x14ac:dyDescent="0.25">
      <c r="A103" s="99"/>
      <c r="B103" s="99"/>
    </row>
    <row r="104" spans="1:5" x14ac:dyDescent="0.25">
      <c r="A104" s="98"/>
      <c r="B104" s="98"/>
    </row>
    <row r="105" spans="1:5" x14ac:dyDescent="0.25">
      <c r="A105" s="98"/>
      <c r="B105" s="98"/>
    </row>
    <row r="106" spans="1:5" x14ac:dyDescent="0.25">
      <c r="A106" s="98"/>
      <c r="B106" s="98"/>
    </row>
    <row r="107" spans="1:5" x14ac:dyDescent="0.25">
      <c r="A107" s="98"/>
      <c r="B107" s="98"/>
    </row>
    <row r="108" spans="1:5" x14ac:dyDescent="0.25">
      <c r="A108" s="98"/>
      <c r="B108" s="98"/>
    </row>
    <row r="109" spans="1:5" x14ac:dyDescent="0.25">
      <c r="A109" s="98"/>
      <c r="B109" s="98"/>
    </row>
    <row r="110" spans="1:5" x14ac:dyDescent="0.25">
      <c r="A110" s="98"/>
      <c r="B110" s="98"/>
    </row>
    <row r="111" spans="1:5" x14ac:dyDescent="0.25">
      <c r="A111" s="98"/>
      <c r="B111" s="98"/>
    </row>
    <row r="112" spans="1:5" x14ac:dyDescent="0.25">
      <c r="A112" s="98"/>
      <c r="B112" s="98"/>
    </row>
    <row r="113" spans="1:2" x14ac:dyDescent="0.25">
      <c r="A113" s="98"/>
      <c r="B113" s="98"/>
    </row>
    <row r="114" spans="1:2" x14ac:dyDescent="0.25">
      <c r="A114" s="98"/>
      <c r="B114" s="98"/>
    </row>
    <row r="115" spans="1:2" x14ac:dyDescent="0.25">
      <c r="A115" s="98"/>
      <c r="B115" s="98"/>
    </row>
    <row r="116" spans="1:2" x14ac:dyDescent="0.25">
      <c r="A116" s="98"/>
      <c r="B116" s="98"/>
    </row>
    <row r="117" spans="1:2" x14ac:dyDescent="0.25">
      <c r="A117" s="98"/>
      <c r="B117" s="98"/>
    </row>
    <row r="118" spans="1:2" x14ac:dyDescent="0.25">
      <c r="A118" s="98"/>
      <c r="B118" s="98"/>
    </row>
    <row r="119" spans="1:2" x14ac:dyDescent="0.25">
      <c r="A119" s="98"/>
      <c r="B119" s="98"/>
    </row>
    <row r="120" spans="1:2" x14ac:dyDescent="0.25">
      <c r="A120" s="98"/>
      <c r="B120" s="98"/>
    </row>
    <row r="121" spans="1:2" x14ac:dyDescent="0.25">
      <c r="A121" s="98"/>
      <c r="B121" s="98"/>
    </row>
    <row r="122" spans="1:2" x14ac:dyDescent="0.25">
      <c r="A122" s="98"/>
      <c r="B122" s="98"/>
    </row>
    <row r="123" spans="1:2" x14ac:dyDescent="0.25">
      <c r="A123" s="98"/>
      <c r="B123" s="98"/>
    </row>
    <row r="124" spans="1:2" x14ac:dyDescent="0.25">
      <c r="A124" s="98"/>
      <c r="B124" s="98"/>
    </row>
    <row r="125" spans="1:2" x14ac:dyDescent="0.25">
      <c r="A125" s="100"/>
      <c r="B125" s="100"/>
    </row>
  </sheetData>
  <mergeCells count="27">
    <mergeCell ref="A123:B123"/>
    <mergeCell ref="A124:B124"/>
    <mergeCell ref="A125:B125"/>
    <mergeCell ref="A117:B117"/>
    <mergeCell ref="A118:B118"/>
    <mergeCell ref="A119:B119"/>
    <mergeCell ref="A120:B120"/>
    <mergeCell ref="A121:B121"/>
    <mergeCell ref="A122:B122"/>
    <mergeCell ref="A116:B116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04:B104"/>
    <mergeCell ref="A99:B99"/>
    <mergeCell ref="A100:B100"/>
    <mergeCell ref="A101:B101"/>
    <mergeCell ref="A102:B102"/>
    <mergeCell ref="A103:B103"/>
  </mergeCells>
  <hyperlinks>
    <hyperlink ref="A1" location="Index!A1" display="Index" xr:uid="{00000000-0004-0000-0E00-000000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25"/>
  <sheetViews>
    <sheetView workbookViewId="0"/>
  </sheetViews>
  <sheetFormatPr defaultRowHeight="15" x14ac:dyDescent="0.25"/>
  <cols>
    <col min="1" max="1" width="57.85546875" style="15" customWidth="1"/>
    <col min="2" max="2" width="27.8554687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2" spans="1:7" x14ac:dyDescent="0.25">
      <c r="B2" s="15"/>
    </row>
    <row r="3" spans="1:7" x14ac:dyDescent="0.25">
      <c r="A3" s="1" t="s">
        <v>316</v>
      </c>
      <c r="B3" s="15"/>
      <c r="D3" s="16" t="s">
        <v>163</v>
      </c>
      <c r="E3" s="16" t="s">
        <v>164</v>
      </c>
      <c r="F3" s="1"/>
      <c r="G3" s="16"/>
    </row>
    <row r="4" spans="1:7" x14ac:dyDescent="0.25">
      <c r="A4" s="49" t="s">
        <v>355</v>
      </c>
      <c r="B4" s="15"/>
    </row>
    <row r="5" spans="1:7" x14ac:dyDescent="0.25">
      <c r="B5" s="15"/>
    </row>
    <row r="6" spans="1:7" x14ac:dyDescent="0.25">
      <c r="A6" s="55" t="s">
        <v>48</v>
      </c>
      <c r="B6" s="49" t="s">
        <v>355</v>
      </c>
    </row>
    <row r="7" spans="1:7" x14ac:dyDescent="0.25">
      <c r="A7" s="55" t="s">
        <v>49</v>
      </c>
      <c r="B7" s="77">
        <v>62484</v>
      </c>
      <c r="D7" s="33">
        <f>+B7/Population!B7*1000</f>
        <v>1854.1246290801187</v>
      </c>
      <c r="E7" s="33">
        <f>+B7/'Rating units'!B7*1000</f>
        <v>4058.1931545106186</v>
      </c>
    </row>
    <row r="8" spans="1:7" x14ac:dyDescent="0.25">
      <c r="A8" s="55" t="s">
        <v>50</v>
      </c>
      <c r="B8" s="49"/>
      <c r="D8" s="33"/>
      <c r="E8" s="33"/>
    </row>
    <row r="9" spans="1:7" x14ac:dyDescent="0.25">
      <c r="A9" s="55" t="s">
        <v>52</v>
      </c>
      <c r="B9" s="77">
        <v>3657679</v>
      </c>
      <c r="D9" s="33">
        <f>+B9/Population!B9*1000</f>
        <v>2265.6584489593661</v>
      </c>
      <c r="E9" s="33">
        <f>+B9/'Rating units'!B9*1000</f>
        <v>6903.9906227349602</v>
      </c>
    </row>
    <row r="10" spans="1:7" x14ac:dyDescent="0.25">
      <c r="A10" s="55" t="s">
        <v>53</v>
      </c>
      <c r="B10" s="77">
        <v>3657679</v>
      </c>
      <c r="D10" s="33">
        <f>+B10/Population!B10*1000</f>
        <v>2265.6584489593661</v>
      </c>
      <c r="E10" s="33" t="e">
        <f>+B10/'Rating units'!B10*1000</f>
        <v>#DIV/0!</v>
      </c>
    </row>
    <row r="11" spans="1:7" x14ac:dyDescent="0.25">
      <c r="A11" s="55" t="s">
        <v>54</v>
      </c>
      <c r="B11" s="49"/>
      <c r="D11" s="33"/>
      <c r="E11" s="33"/>
    </row>
    <row r="12" spans="1:7" x14ac:dyDescent="0.25">
      <c r="A12" s="55" t="s">
        <v>55</v>
      </c>
      <c r="B12" s="49"/>
      <c r="D12" s="33"/>
      <c r="E12" s="33"/>
    </row>
    <row r="13" spans="1:7" x14ac:dyDescent="0.25">
      <c r="A13" s="55" t="s">
        <v>56</v>
      </c>
      <c r="B13" s="49"/>
      <c r="D13" s="33"/>
      <c r="E13" s="33"/>
    </row>
    <row r="14" spans="1:7" x14ac:dyDescent="0.25">
      <c r="A14" s="55" t="s">
        <v>57</v>
      </c>
      <c r="B14" s="77">
        <v>96256</v>
      </c>
      <c r="D14" s="33">
        <f>+B14/Population!B14*1000</f>
        <v>327.95911413969338</v>
      </c>
      <c r="E14" s="33">
        <f>+B14/'Rating units'!B14*1000</f>
        <v>788.99654092690037</v>
      </c>
    </row>
    <row r="15" spans="1:7" x14ac:dyDescent="0.25">
      <c r="A15" s="55" t="s">
        <v>58</v>
      </c>
      <c r="B15" s="77">
        <v>24040</v>
      </c>
      <c r="D15" s="33">
        <f>+B15/Population!B15*1000</f>
        <v>2356.8627450980393</v>
      </c>
      <c r="E15" s="33">
        <f>+B15/'Rating units'!B15*1000</f>
        <v>3191.7153478491769</v>
      </c>
    </row>
    <row r="16" spans="1:7" x14ac:dyDescent="0.25">
      <c r="A16" s="55" t="s">
        <v>59</v>
      </c>
      <c r="B16" s="77">
        <v>155595</v>
      </c>
      <c r="D16" s="33">
        <f>+B16/Population!B16*1000</f>
        <v>259.36822803800635</v>
      </c>
      <c r="E16" s="33">
        <f>+B16/'Rating units'!B16*1000</f>
        <v>572.37923918201579</v>
      </c>
    </row>
    <row r="17" spans="1:5" x14ac:dyDescent="0.25">
      <c r="A17" s="55" t="s">
        <v>60</v>
      </c>
      <c r="B17" s="77">
        <v>14342.259</v>
      </c>
      <c r="D17" s="33">
        <f>+B17/Population!B17*1000</f>
        <v>1611.489775280899</v>
      </c>
      <c r="E17" s="33">
        <f>+B17/'Rating units'!B17*1000</f>
        <v>3019.4229473684213</v>
      </c>
    </row>
    <row r="18" spans="1:5" x14ac:dyDescent="0.25">
      <c r="A18" s="55" t="s">
        <v>61</v>
      </c>
      <c r="B18" s="77">
        <v>27645</v>
      </c>
      <c r="D18" s="33">
        <f>+B18/Population!B18*1000</f>
        <v>2032.7205882352941</v>
      </c>
      <c r="E18" s="33">
        <f>+B18/'Rating units'!B18*1000</f>
        <v>3578.1775821900078</v>
      </c>
    </row>
    <row r="19" spans="1:5" x14ac:dyDescent="0.25">
      <c r="A19" s="55" t="s">
        <v>62</v>
      </c>
      <c r="B19" s="77">
        <v>37779</v>
      </c>
      <c r="D19" s="33">
        <f>+B19/Population!B19*1000</f>
        <v>1917.7157360406093</v>
      </c>
      <c r="E19" s="33">
        <f>+B19/'Rating units'!B19*1000</f>
        <v>2730.6830502349112</v>
      </c>
    </row>
    <row r="20" spans="1:5" x14ac:dyDescent="0.25">
      <c r="A20" s="55" t="s">
        <v>63</v>
      </c>
      <c r="B20" s="77">
        <v>13280</v>
      </c>
      <c r="D20" s="33">
        <f>+B20/Population!B20*1000</f>
        <v>21770.491803278688</v>
      </c>
      <c r="E20" s="33">
        <f>+B20/'Rating units'!B20*1000</f>
        <v>23842.01077199282</v>
      </c>
    </row>
    <row r="21" spans="1:5" x14ac:dyDescent="0.25">
      <c r="A21" s="55" t="s">
        <v>64</v>
      </c>
      <c r="B21" s="77">
        <v>976226</v>
      </c>
      <c r="D21" s="33">
        <f>+B21/Population!B21*1000</f>
        <v>2603.9637236596427</v>
      </c>
      <c r="E21" s="33">
        <f>+B21/'Rating units'!B21*1000</f>
        <v>5924.8159544574528</v>
      </c>
    </row>
    <row r="22" spans="1:5" x14ac:dyDescent="0.25">
      <c r="A22" s="55" t="s">
        <v>65</v>
      </c>
      <c r="B22" s="77">
        <v>40305</v>
      </c>
      <c r="D22" s="33">
        <f>+B22/Population!B22*1000</f>
        <v>2309.7421203438398</v>
      </c>
      <c r="E22" s="33">
        <f>+B22/'Rating units'!B22*1000</f>
        <v>3100.6231248557583</v>
      </c>
    </row>
    <row r="23" spans="1:5" x14ac:dyDescent="0.25">
      <c r="A23" s="55" t="s">
        <v>66</v>
      </c>
      <c r="B23" s="77">
        <v>218741</v>
      </c>
      <c r="D23" s="33">
        <f>+B23/Population!B23*1000</f>
        <v>1722.3700787401574</v>
      </c>
      <c r="E23" s="33">
        <f>+B23/'Rating units'!B23*1000</f>
        <v>3937.6608881928319</v>
      </c>
    </row>
    <row r="24" spans="1:5" x14ac:dyDescent="0.25">
      <c r="A24" s="55" t="s">
        <v>67</v>
      </c>
      <c r="B24" s="77">
        <v>118922</v>
      </c>
      <c r="D24" s="33">
        <f>+B24/Population!B24*1000</f>
        <v>1918.0967741935483</v>
      </c>
      <c r="E24" s="33">
        <f>+B24/'Rating units'!B24*1000</f>
        <v>2960.6891229118432</v>
      </c>
    </row>
    <row r="25" spans="1:5" x14ac:dyDescent="0.25">
      <c r="A25" s="55" t="s">
        <v>68</v>
      </c>
      <c r="B25" s="49"/>
      <c r="D25" s="33"/>
      <c r="E25" s="33"/>
    </row>
    <row r="26" spans="1:5" x14ac:dyDescent="0.25">
      <c r="A26" s="55" t="s">
        <v>69</v>
      </c>
      <c r="B26" s="77">
        <v>87568</v>
      </c>
      <c r="D26" s="33">
        <f>+B26/Population!B26*1000</f>
        <v>1831.9665271966528</v>
      </c>
      <c r="E26" s="33">
        <f>+B26/'Rating units'!B26*1000</f>
        <v>3705.7977147693609</v>
      </c>
    </row>
    <row r="27" spans="1:5" x14ac:dyDescent="0.25">
      <c r="A27" s="55" t="s">
        <v>70</v>
      </c>
      <c r="B27" s="77">
        <v>20262</v>
      </c>
      <c r="D27" s="33">
        <f>+B27/Population!B27*1000</f>
        <v>1627.4698795180723</v>
      </c>
      <c r="E27" s="33">
        <f>+B27/'Rating units'!B27*1000</f>
        <v>3353.5253227408143</v>
      </c>
    </row>
    <row r="28" spans="1:5" x14ac:dyDescent="0.25">
      <c r="A28" s="55" t="s">
        <v>71</v>
      </c>
      <c r="B28" s="77">
        <v>240195</v>
      </c>
      <c r="D28" s="33">
        <f>+B28/Population!B28*1000</f>
        <v>475.82210776545162</v>
      </c>
      <c r="E28" s="33" t="e">
        <f>+B28/'Rating units'!B28*1000</f>
        <v>#DIV/0!</v>
      </c>
    </row>
    <row r="29" spans="1:5" x14ac:dyDescent="0.25">
      <c r="A29" s="55" t="s">
        <v>72</v>
      </c>
      <c r="B29" s="77">
        <v>30872</v>
      </c>
      <c r="D29" s="33">
        <f>+B29/Population!B29*1000</f>
        <v>2278.3763837638376</v>
      </c>
      <c r="E29" s="33">
        <f>+B29/'Rating units'!B29*1000</f>
        <v>3390.2921150889524</v>
      </c>
    </row>
    <row r="30" spans="1:5" x14ac:dyDescent="0.25">
      <c r="A30" s="55" t="s">
        <v>73</v>
      </c>
      <c r="B30" s="77">
        <v>220438</v>
      </c>
      <c r="D30" s="33">
        <f>+B30/Population!B30*1000</f>
        <v>1367.4813895781638</v>
      </c>
      <c r="E30" s="33">
        <f>+B30/'Rating units'!B30*1000</f>
        <v>3894.6643109540637</v>
      </c>
    </row>
    <row r="31" spans="1:5" x14ac:dyDescent="0.25">
      <c r="A31" s="55" t="s">
        <v>74</v>
      </c>
      <c r="B31" s="77">
        <v>115154</v>
      </c>
      <c r="D31" s="33">
        <f>+B31/Population!B31*1000</f>
        <v>1465.0636132315522</v>
      </c>
      <c r="E31" s="33">
        <f>+B31/'Rating units'!B31*1000</f>
        <v>3741.8034118602759</v>
      </c>
    </row>
    <row r="32" spans="1:5" x14ac:dyDescent="0.25">
      <c r="A32" s="55" t="s">
        <v>75</v>
      </c>
      <c r="B32" s="77">
        <v>33728</v>
      </c>
      <c r="D32" s="33">
        <f>+B32/Population!B32*1000</f>
        <v>1725.2173913043478</v>
      </c>
      <c r="E32" s="33">
        <f>+B32/'Rating units'!B32*1000</f>
        <v>3161.3084637735492</v>
      </c>
    </row>
    <row r="33" spans="1:5" x14ac:dyDescent="0.25">
      <c r="A33" s="55" t="s">
        <v>76</v>
      </c>
      <c r="B33" s="77">
        <v>42079</v>
      </c>
      <c r="D33" s="33">
        <f>+B33/Population!B33*1000</f>
        <v>260.55108359133129</v>
      </c>
      <c r="E33" s="33">
        <f>+B33/'Rating units'!B33*1000</f>
        <v>599.80044187869714</v>
      </c>
    </row>
    <row r="34" spans="1:5" x14ac:dyDescent="0.25">
      <c r="A34" s="55" t="s">
        <v>77</v>
      </c>
      <c r="B34" s="77">
        <v>46774</v>
      </c>
      <c r="D34" s="33">
        <f>+B34/Population!B34*1000</f>
        <v>1466.2695924764889</v>
      </c>
      <c r="E34" s="33">
        <f>+B34/'Rating units'!B34*1000</f>
        <v>2587.7731673582298</v>
      </c>
    </row>
    <row r="35" spans="1:5" x14ac:dyDescent="0.25">
      <c r="A35" s="55" t="s">
        <v>78</v>
      </c>
      <c r="B35" s="77">
        <v>35529</v>
      </c>
      <c r="D35" s="33">
        <f>+B35/Population!B35*1000</f>
        <v>2797.5590551181103</v>
      </c>
      <c r="E35" s="33">
        <f>+B35/'Rating units'!B35*1000</f>
        <v>4438.9055472263872</v>
      </c>
    </row>
    <row r="36" spans="1:5" x14ac:dyDescent="0.25">
      <c r="A36" s="55" t="s">
        <v>79</v>
      </c>
      <c r="B36" s="77">
        <v>150288</v>
      </c>
      <c r="D36" s="33">
        <f>+B36/Population!B36*1000</f>
        <v>1453.4622823984525</v>
      </c>
      <c r="E36" s="33">
        <f>+B36/'Rating units'!B36*1000</f>
        <v>3873.5018943787209</v>
      </c>
    </row>
    <row r="37" spans="1:5" x14ac:dyDescent="0.25">
      <c r="A37" s="55" t="s">
        <v>80</v>
      </c>
      <c r="B37" s="77">
        <v>82540</v>
      </c>
      <c r="D37" s="33">
        <f>+B37/Population!B37*1000</f>
        <v>1508.9579524680073</v>
      </c>
      <c r="E37" s="33">
        <f>+B37/'Rating units'!B37*1000</f>
        <v>3274.0975803252677</v>
      </c>
    </row>
    <row r="38" spans="1:5" x14ac:dyDescent="0.25">
      <c r="A38" s="55" t="s">
        <v>81</v>
      </c>
      <c r="B38" s="77">
        <v>8795.0229999999992</v>
      </c>
      <c r="D38" s="33">
        <f>+B38/Population!B38*1000</f>
        <v>2357.9150134048255</v>
      </c>
      <c r="E38" s="33">
        <f>+B38/'Rating units'!B38*1000</f>
        <v>2582.2146212566058</v>
      </c>
    </row>
    <row r="39" spans="1:5" x14ac:dyDescent="0.25">
      <c r="A39" s="55" t="s">
        <v>82</v>
      </c>
      <c r="B39" s="77">
        <v>47271</v>
      </c>
      <c r="D39" s="33">
        <f>+B39/Population!B39*1000</f>
        <v>2178.3870967741932</v>
      </c>
      <c r="E39" s="33">
        <f>+B39/'Rating units'!B39*1000</f>
        <v>3324.9630723781388</v>
      </c>
    </row>
    <row r="40" spans="1:5" x14ac:dyDescent="0.25">
      <c r="A40" s="55" t="s">
        <v>83</v>
      </c>
      <c r="B40" s="77">
        <v>67233</v>
      </c>
      <c r="D40" s="33">
        <f>+B40/Population!B40*1000</f>
        <v>1290.4606525911709</v>
      </c>
      <c r="E40" s="33">
        <f>+B40/'Rating units'!B40*1000</f>
        <v>2742.7487455635787</v>
      </c>
    </row>
    <row r="41" spans="1:5" x14ac:dyDescent="0.25">
      <c r="A41" s="55" t="s">
        <v>84</v>
      </c>
      <c r="B41" s="77">
        <v>10476.83</v>
      </c>
      <c r="D41" s="33">
        <f>+B41/Population!B41*1000</f>
        <v>1540.7102941176472</v>
      </c>
      <c r="E41" s="33">
        <f>+B41/'Rating units'!B41*1000</f>
        <v>3578.1523224043713</v>
      </c>
    </row>
    <row r="42" spans="1:5" x14ac:dyDescent="0.25">
      <c r="A42" s="55" t="s">
        <v>85</v>
      </c>
      <c r="B42" s="77">
        <v>12487</v>
      </c>
      <c r="D42" s="33">
        <f>+B42/Population!B42*1000</f>
        <v>2762.6106194690269</v>
      </c>
      <c r="E42" s="33">
        <f>+B42/'Rating units'!B42*1000</f>
        <v>2811.1211166141379</v>
      </c>
    </row>
    <row r="43" spans="1:5" x14ac:dyDescent="0.25">
      <c r="A43" s="55" t="s">
        <v>86</v>
      </c>
      <c r="B43" s="77">
        <v>45868</v>
      </c>
      <c r="D43" s="33">
        <f>+B43/Population!B43*1000</f>
        <v>1539.1946308724832</v>
      </c>
      <c r="E43" s="33">
        <f>+B43/'Rating units'!B43*1000</f>
        <v>3135.4159546107048</v>
      </c>
    </row>
    <row r="44" spans="1:5" x14ac:dyDescent="0.25">
      <c r="A44" s="55" t="s">
        <v>87</v>
      </c>
      <c r="B44" s="77">
        <v>53600</v>
      </c>
      <c r="D44" s="33">
        <f>+B44/Population!B44*1000</f>
        <v>226.25580413676659</v>
      </c>
      <c r="E44" s="33">
        <f>+B44/'Rating units'!B44*1000</f>
        <v>494.72508606924305</v>
      </c>
    </row>
    <row r="45" spans="1:5" x14ac:dyDescent="0.25">
      <c r="A45" s="55" t="s">
        <v>88</v>
      </c>
      <c r="B45" s="49"/>
      <c r="D45" s="33"/>
      <c r="E45" s="33"/>
    </row>
    <row r="46" spans="1:5" x14ac:dyDescent="0.25">
      <c r="A46" s="55" t="s">
        <v>89</v>
      </c>
      <c r="B46" s="77">
        <v>104558</v>
      </c>
      <c r="D46" s="33">
        <f>+B46/Population!B46*1000</f>
        <v>2297.9780219780223</v>
      </c>
      <c r="E46" s="33">
        <f>+B46/'Rating units'!B46*1000</f>
        <v>3948.7140753049584</v>
      </c>
    </row>
    <row r="47" spans="1:5" x14ac:dyDescent="0.25">
      <c r="A47" s="55" t="s">
        <v>90</v>
      </c>
      <c r="B47" s="77">
        <v>39108.625999999997</v>
      </c>
      <c r="D47" s="33">
        <f>+B47/Population!B47*1000</f>
        <v>1589.7815447154471</v>
      </c>
      <c r="E47" s="33">
        <f>+B47/'Rating units'!B47*1000</f>
        <v>3208.2547990155863</v>
      </c>
    </row>
    <row r="48" spans="1:5" x14ac:dyDescent="0.25">
      <c r="A48" s="55" t="s">
        <v>91</v>
      </c>
      <c r="B48" s="77">
        <v>45911</v>
      </c>
      <c r="D48" s="33">
        <f>+B48/Population!B48*1000</f>
        <v>1346.3636363636365</v>
      </c>
      <c r="E48" s="33">
        <f>+B48/'Rating units'!B48*1000</f>
        <v>3028.4500557391539</v>
      </c>
    </row>
    <row r="49" spans="1:5" x14ac:dyDescent="0.25">
      <c r="A49" s="55" t="s">
        <v>92</v>
      </c>
      <c r="B49" s="77">
        <v>95260</v>
      </c>
      <c r="D49" s="33">
        <f>+B49/Population!B49*1000</f>
        <v>1559.0834697217676</v>
      </c>
      <c r="E49" s="33">
        <f>+B49/'Rating units'!B49*1000</f>
        <v>3697.5507510771258</v>
      </c>
    </row>
    <row r="50" spans="1:5" x14ac:dyDescent="0.25">
      <c r="A50" s="55" t="s">
        <v>93</v>
      </c>
      <c r="B50" s="77">
        <v>98802</v>
      </c>
      <c r="D50" s="33">
        <f>+B50/Population!B50*1000</f>
        <v>1952.608695652174</v>
      </c>
      <c r="E50" s="33">
        <f>+B50/'Rating units'!B50*1000</f>
        <v>4500.8199708454813</v>
      </c>
    </row>
    <row r="51" spans="1:5" x14ac:dyDescent="0.25">
      <c r="A51" s="55" t="s">
        <v>94</v>
      </c>
      <c r="B51" s="77">
        <v>130300</v>
      </c>
      <c r="D51" s="33">
        <f>+B51/Population!B51*1000</f>
        <v>1632.8320802005012</v>
      </c>
      <c r="E51" s="33">
        <f>+B51/'Rating units'!B51*1000</f>
        <v>3714.5789383659276</v>
      </c>
    </row>
    <row r="52" spans="1:5" x14ac:dyDescent="0.25">
      <c r="A52" s="55" t="s">
        <v>95</v>
      </c>
      <c r="B52" s="49"/>
      <c r="D52" s="33"/>
      <c r="E52" s="33"/>
    </row>
    <row r="53" spans="1:5" x14ac:dyDescent="0.25">
      <c r="A53" s="55" t="s">
        <v>96</v>
      </c>
      <c r="B53" s="77">
        <v>34605.321000000004</v>
      </c>
      <c r="D53" s="33">
        <f>+B53/Population!B53*1000</f>
        <v>201.89802217036174</v>
      </c>
      <c r="E53" s="33">
        <f>+B53/'Rating units'!B53*1000</f>
        <v>387.77813760645449</v>
      </c>
    </row>
    <row r="54" spans="1:5" x14ac:dyDescent="0.25">
      <c r="A54" s="55" t="s">
        <v>97</v>
      </c>
      <c r="B54" s="77">
        <v>15981</v>
      </c>
      <c r="D54" s="33">
        <f>+B54/Population!B54*1000</f>
        <v>1811.9047619047619</v>
      </c>
      <c r="E54" s="33">
        <f>+B54/'Rating units'!B54*1000</f>
        <v>2870.1508620689651</v>
      </c>
    </row>
    <row r="55" spans="1:5" x14ac:dyDescent="0.25">
      <c r="A55" s="55" t="s">
        <v>98</v>
      </c>
      <c r="B55" s="77">
        <v>38100</v>
      </c>
      <c r="D55" s="33">
        <f>+B55/Population!B55*1000</f>
        <v>173.81386861313868</v>
      </c>
      <c r="E55" s="33">
        <f>+B55/'Rating units'!B55*1000</f>
        <v>333.10601689136024</v>
      </c>
    </row>
    <row r="56" spans="1:5" x14ac:dyDescent="0.25">
      <c r="A56" s="55" t="s">
        <v>99</v>
      </c>
      <c r="B56" s="77">
        <v>16496</v>
      </c>
      <c r="D56" s="33">
        <f>+B56/Population!B56*1000</f>
        <v>1652.9058116232466</v>
      </c>
      <c r="E56" s="33">
        <f>+B56/'Rating units'!B56*1000</f>
        <v>3029.5684113865932</v>
      </c>
    </row>
    <row r="57" spans="1:5" x14ac:dyDescent="0.25">
      <c r="A57" s="55" t="s">
        <v>100</v>
      </c>
      <c r="B57" s="77">
        <v>122480</v>
      </c>
      <c r="D57" s="33">
        <f>+B57/Population!B57*1000</f>
        <v>1419.2352259559675</v>
      </c>
      <c r="E57" s="33">
        <f>+B57/'Rating units'!B57*1000</f>
        <v>3741.4467253176927</v>
      </c>
    </row>
    <row r="58" spans="1:5" x14ac:dyDescent="0.25">
      <c r="A58" s="55" t="s">
        <v>101</v>
      </c>
      <c r="B58" s="49"/>
      <c r="D58" s="33"/>
      <c r="E58" s="33"/>
    </row>
    <row r="59" spans="1:5" x14ac:dyDescent="0.25">
      <c r="A59" s="55" t="s">
        <v>102</v>
      </c>
      <c r="B59" s="77">
        <v>78084</v>
      </c>
      <c r="D59" s="33">
        <f>+B59/Population!B59*1000</f>
        <v>1409.4584837545126</v>
      </c>
      <c r="E59" s="33">
        <f>+B59/'Rating units'!B59*1000</f>
        <v>4272.2547464025829</v>
      </c>
    </row>
    <row r="60" spans="1:5" x14ac:dyDescent="0.25">
      <c r="A60" s="55" t="s">
        <v>103</v>
      </c>
      <c r="B60" s="77">
        <v>118126</v>
      </c>
      <c r="D60" s="33">
        <f>+B60/Population!B60*1000</f>
        <v>3404.207492795389</v>
      </c>
      <c r="E60" s="33">
        <f>+B60/'Rating units'!B60*1000</f>
        <v>5273.4821428571422</v>
      </c>
    </row>
    <row r="61" spans="1:5" x14ac:dyDescent="0.25">
      <c r="A61" s="55" t="s">
        <v>104</v>
      </c>
      <c r="B61" s="77">
        <v>30417</v>
      </c>
      <c r="D61" s="33">
        <f>+B61/Population!B61*1000</f>
        <v>2055.2027027027025</v>
      </c>
      <c r="E61" s="33">
        <f>+B61/'Rating units'!B61*1000</f>
        <v>3353.5832414553474</v>
      </c>
    </row>
    <row r="62" spans="1:5" x14ac:dyDescent="0.25">
      <c r="A62" s="55" t="s">
        <v>105</v>
      </c>
      <c r="B62" s="49"/>
      <c r="D62" s="33"/>
      <c r="E62" s="33"/>
    </row>
    <row r="63" spans="1:5" x14ac:dyDescent="0.25">
      <c r="A63" s="55" t="s">
        <v>106</v>
      </c>
      <c r="B63" s="77">
        <v>109389</v>
      </c>
      <c r="D63" s="33">
        <f>+B63/Population!B63*1000</f>
        <v>1551.6170212765958</v>
      </c>
      <c r="E63" s="33">
        <f>+B63/'Rating units'!B63*1000</f>
        <v>3798.229166666667</v>
      </c>
    </row>
    <row r="64" spans="1:5" x14ac:dyDescent="0.25">
      <c r="A64" s="55" t="s">
        <v>107</v>
      </c>
      <c r="B64" s="77">
        <v>33988</v>
      </c>
      <c r="D64" s="33">
        <f>+B64/Population!B64*1000</f>
        <v>2719.04</v>
      </c>
      <c r="E64" s="33">
        <f>+B64/'Rating units'!B64*1000</f>
        <v>3441.1258479295334</v>
      </c>
    </row>
    <row r="65" spans="1:5" x14ac:dyDescent="0.25">
      <c r="A65" s="55" t="s">
        <v>108</v>
      </c>
      <c r="B65" s="77">
        <v>116274</v>
      </c>
      <c r="D65" s="33">
        <f>+B65/Population!B65*1000</f>
        <v>2068.9323843416369</v>
      </c>
      <c r="E65" s="33">
        <f>+B65/'Rating units'!B65*1000</f>
        <v>5008.1405866391005</v>
      </c>
    </row>
    <row r="66" spans="1:5" x14ac:dyDescent="0.25">
      <c r="A66" s="55" t="s">
        <v>109</v>
      </c>
      <c r="B66" s="77">
        <v>60228</v>
      </c>
      <c r="D66" s="33">
        <f>+B66/Population!B66*1000</f>
        <v>2174.2960288808667</v>
      </c>
      <c r="E66" s="33">
        <f>+B66/'Rating units'!B66*1000</f>
        <v>4038.6240193120093</v>
      </c>
    </row>
    <row r="67" spans="1:5" x14ac:dyDescent="0.25">
      <c r="A67" s="55" t="s">
        <v>110</v>
      </c>
      <c r="B67" s="77">
        <v>31180</v>
      </c>
      <c r="D67" s="33">
        <f>+B67/Population!B67*1000</f>
        <v>1310.0840336134454</v>
      </c>
      <c r="E67" s="33">
        <f>+B67/'Rating units'!B67*1000</f>
        <v>2920.8430913348943</v>
      </c>
    </row>
    <row r="68" spans="1:5" x14ac:dyDescent="0.25">
      <c r="A68" s="55" t="s">
        <v>111</v>
      </c>
      <c r="B68" s="77">
        <v>19962</v>
      </c>
      <c r="D68" s="33">
        <f>+B68/Population!B68*1000</f>
        <v>1976.4356435643565</v>
      </c>
      <c r="E68" s="33">
        <f>+B68/'Rating units'!B68*1000</f>
        <v>3047.6335877862593</v>
      </c>
    </row>
    <row r="69" spans="1:5" x14ac:dyDescent="0.25">
      <c r="A69" s="55" t="s">
        <v>112</v>
      </c>
      <c r="B69" s="77">
        <v>69626</v>
      </c>
      <c r="D69" s="33">
        <f>+B69/Population!B69*1000</f>
        <v>2253.2686084142392</v>
      </c>
      <c r="E69" s="33">
        <f>+B69/'Rating units'!B69*1000</f>
        <v>3302.9411764705878</v>
      </c>
    </row>
    <row r="70" spans="1:5" x14ac:dyDescent="0.25">
      <c r="A70" s="55" t="s">
        <v>113</v>
      </c>
      <c r="B70" s="49"/>
      <c r="D70" s="33">
        <f>+B70/Population!B70*1000</f>
        <v>0</v>
      </c>
      <c r="E70" s="33">
        <f>+B70/'Rating units'!B70*1000</f>
        <v>0</v>
      </c>
    </row>
    <row r="71" spans="1:5" x14ac:dyDescent="0.25">
      <c r="A71" s="55" t="s">
        <v>114</v>
      </c>
      <c r="B71" s="77">
        <v>16910</v>
      </c>
      <c r="D71" s="33">
        <f>+B71/Population!B71*1000</f>
        <v>1818.2795698924731</v>
      </c>
      <c r="E71" s="33">
        <f>+B71/'Rating units'!B71*1000</f>
        <v>3837.9482523831139</v>
      </c>
    </row>
    <row r="72" spans="1:5" x14ac:dyDescent="0.25">
      <c r="A72" s="55" t="s">
        <v>115</v>
      </c>
      <c r="B72" s="77">
        <v>25312.044999999998</v>
      </c>
      <c r="D72" s="33">
        <f>+B72/Population!B72*1000</f>
        <v>216.89841473864607</v>
      </c>
      <c r="E72" s="33">
        <f>+B72/'Rating units'!B72*1000</f>
        <v>479.72187476309603</v>
      </c>
    </row>
    <row r="73" spans="1:5" x14ac:dyDescent="0.25">
      <c r="A73" s="55" t="s">
        <v>116</v>
      </c>
      <c r="B73" s="77">
        <v>33122</v>
      </c>
      <c r="D73" s="33">
        <f>+B73/Population!B73*1000</f>
        <v>1887.2934472934473</v>
      </c>
      <c r="E73" s="33">
        <f>+B73/'Rating units'!B73*1000</f>
        <v>3085.9964595173765</v>
      </c>
    </row>
    <row r="74" spans="1:5" x14ac:dyDescent="0.25">
      <c r="A74" s="55" t="s">
        <v>117</v>
      </c>
      <c r="B74" s="77">
        <v>107302</v>
      </c>
      <c r="D74" s="33">
        <f>+B74/Population!B74*1000</f>
        <v>2137.4900398406376</v>
      </c>
      <c r="E74" s="33">
        <f>+B74/'Rating units'!B74*1000</f>
        <v>4499.6016270390401</v>
      </c>
    </row>
    <row r="75" spans="1:5" x14ac:dyDescent="0.25">
      <c r="A75" s="55" t="s">
        <v>118</v>
      </c>
      <c r="B75" s="77">
        <v>84081</v>
      </c>
      <c r="D75" s="33">
        <f>+B75/Population!B75*1000</f>
        <v>2322.6795580110497</v>
      </c>
      <c r="E75" s="33">
        <f>+B75/'Rating units'!B75*1000</f>
        <v>3794.2689530685921</v>
      </c>
    </row>
    <row r="76" spans="1:5" x14ac:dyDescent="0.25">
      <c r="A76" s="55" t="s">
        <v>119</v>
      </c>
      <c r="B76" s="77">
        <v>243340</v>
      </c>
      <c r="D76" s="33">
        <f>+B76/Population!B76*1000</f>
        <v>1898.1279251170047</v>
      </c>
      <c r="E76" s="33">
        <f>+B76/'Rating units'!B76*1000</f>
        <v>4599.6522002117035</v>
      </c>
    </row>
    <row r="77" spans="1:5" x14ac:dyDescent="0.25">
      <c r="A77" s="55" t="s">
        <v>120</v>
      </c>
      <c r="B77" s="77">
        <v>79363</v>
      </c>
      <c r="D77" s="33">
        <f>+B77/Population!B77*1000</f>
        <v>2794.4718309859154</v>
      </c>
      <c r="E77" s="33">
        <f>+B77/'Rating units'!B77*1000</f>
        <v>2925.3481905424142</v>
      </c>
    </row>
    <row r="78" spans="1:5" x14ac:dyDescent="0.25">
      <c r="A78" s="55" t="s">
        <v>121</v>
      </c>
      <c r="B78" s="77">
        <v>76112.036999999997</v>
      </c>
      <c r="D78" s="33">
        <f>+B78/Population!B78*1000</f>
        <v>1629.8080728051391</v>
      </c>
      <c r="E78" s="33">
        <f>+B78/'Rating units'!B78*1000</f>
        <v>3367.9382716049381</v>
      </c>
    </row>
    <row r="79" spans="1:5" x14ac:dyDescent="0.25">
      <c r="A79" s="55" t="s">
        <v>122</v>
      </c>
      <c r="B79" s="77">
        <v>50942</v>
      </c>
      <c r="D79" s="33">
        <f>+B79/Population!B79*1000</f>
        <v>1195.8215962441313</v>
      </c>
      <c r="E79" s="33">
        <f>+B79/'Rating units'!B79*1000</f>
        <v>3018.6063048115666</v>
      </c>
    </row>
    <row r="80" spans="1:5" x14ac:dyDescent="0.25">
      <c r="A80" s="55" t="s">
        <v>123</v>
      </c>
      <c r="B80" s="77">
        <v>111835</v>
      </c>
      <c r="D80" s="33">
        <f>+B80/Population!B80*1000</f>
        <v>1570.7162921348315</v>
      </c>
      <c r="E80" s="33">
        <f>+B80/'Rating units'!B80*1000</f>
        <v>3858.5081424234058</v>
      </c>
    </row>
    <row r="81" spans="1:5" x14ac:dyDescent="0.25">
      <c r="A81" s="55" t="s">
        <v>124</v>
      </c>
      <c r="B81" s="77">
        <v>117947</v>
      </c>
      <c r="D81" s="33">
        <f>+B81/Population!B81*1000</f>
        <v>262.5712377560107</v>
      </c>
      <c r="E81" s="33">
        <f>+B81/'Rating units'!B81*1000</f>
        <v>608.6016511867906</v>
      </c>
    </row>
    <row r="82" spans="1:5" x14ac:dyDescent="0.25">
      <c r="A82" s="55" t="s">
        <v>125</v>
      </c>
      <c r="B82" s="77">
        <v>119139</v>
      </c>
      <c r="D82" s="33">
        <f>+B82/Population!B82*1000</f>
        <v>2061.2283737024222</v>
      </c>
      <c r="E82" s="33">
        <f>+B82/'Rating units'!B82*1000</f>
        <v>4948.865996510759</v>
      </c>
    </row>
    <row r="83" spans="1:5" x14ac:dyDescent="0.25">
      <c r="A83" s="55" t="s">
        <v>126</v>
      </c>
      <c r="B83" s="77">
        <v>14813</v>
      </c>
      <c r="D83" s="33">
        <f>+B83/Population!B83*1000</f>
        <v>1863.2704402515724</v>
      </c>
      <c r="E83" s="33">
        <f>+B83/'Rating units'!B83*1000</f>
        <v>1651.7618198037467</v>
      </c>
    </row>
    <row r="84" spans="1:5" x14ac:dyDescent="0.25">
      <c r="A84" s="55" t="s">
        <v>127</v>
      </c>
      <c r="B84" s="77">
        <v>81849</v>
      </c>
      <c r="D84" s="33">
        <f>+B84/Population!B84*1000</f>
        <v>1586.220930232558</v>
      </c>
      <c r="E84" s="33">
        <f>+B84/'Rating units'!B84*1000</f>
        <v>3929.5693504248884</v>
      </c>
    </row>
    <row r="85" spans="1:5" x14ac:dyDescent="0.25">
      <c r="A85" s="55" t="s">
        <v>128</v>
      </c>
      <c r="B85" s="77">
        <v>26391.451000000001</v>
      </c>
      <c r="D85" s="33">
        <f>+B85/Population!B85*1000</f>
        <v>3238.2148466257668</v>
      </c>
      <c r="E85" s="33">
        <f>+B85/'Rating units'!B85*1000</f>
        <v>3627.1922759758108</v>
      </c>
    </row>
    <row r="86" spans="1:5" x14ac:dyDescent="0.25">
      <c r="A86" s="55" t="s">
        <v>129</v>
      </c>
      <c r="B86" s="49"/>
      <c r="D86" s="33"/>
      <c r="E86" s="33"/>
    </row>
    <row r="87" spans="1:5" x14ac:dyDescent="0.25">
      <c r="A87" s="55" t="s">
        <v>130</v>
      </c>
      <c r="B87" s="77">
        <v>46487</v>
      </c>
      <c r="D87" s="33">
        <f>+B87/Population!B87*1000</f>
        <v>2103.484162895928</v>
      </c>
      <c r="E87" s="33">
        <f>+B87/'Rating units'!B87*1000</f>
        <v>3521.2089077412511</v>
      </c>
    </row>
    <row r="88" spans="1:5" x14ac:dyDescent="0.25">
      <c r="A88" s="55" t="s">
        <v>131</v>
      </c>
      <c r="B88" s="77">
        <v>29694</v>
      </c>
      <c r="D88" s="33">
        <f>+B88/Population!B88*1000</f>
        <v>3073.9130434782605</v>
      </c>
      <c r="E88" s="33">
        <f>+B88/'Rating units'!B88*1000</f>
        <v>5055.1583248212455</v>
      </c>
    </row>
    <row r="89" spans="1:5" x14ac:dyDescent="0.25">
      <c r="A89" s="55" t="s">
        <v>132</v>
      </c>
      <c r="B89" s="77">
        <v>75798</v>
      </c>
      <c r="D89" s="33">
        <f>+B89/Population!B89*1000</f>
        <v>1730.5479452054794</v>
      </c>
      <c r="E89" s="33">
        <f>+B89/'Rating units'!B89*1000</f>
        <v>3620.8082545141874</v>
      </c>
    </row>
    <row r="90" spans="1:5" x14ac:dyDescent="0.25">
      <c r="A90" s="55" t="s">
        <v>133</v>
      </c>
      <c r="B90" s="77">
        <v>462192</v>
      </c>
      <c r="D90" s="33">
        <f>+B90/Population!B90*1000</f>
        <v>2223.1457431457434</v>
      </c>
      <c r="E90" s="33">
        <f>+B90/'Rating units'!B90*1000</f>
        <v>6011.2371241286028</v>
      </c>
    </row>
    <row r="91" spans="1:5" x14ac:dyDescent="0.25">
      <c r="A91" s="55" t="s">
        <v>134</v>
      </c>
      <c r="B91" s="77">
        <v>9788.3349999999991</v>
      </c>
      <c r="D91" s="33">
        <f>+B91/Population!B91*1000</f>
        <v>301.17953846153847</v>
      </c>
      <c r="E91" s="33" t="e">
        <f>+B91/'Rating units'!B91*1000</f>
        <v>#DIV/0!</v>
      </c>
    </row>
    <row r="92" spans="1:5" x14ac:dyDescent="0.25">
      <c r="A92" s="55" t="s">
        <v>135</v>
      </c>
      <c r="B92" s="77">
        <v>84072</v>
      </c>
      <c r="D92" s="33">
        <f>+B92/Population!B92*1000</f>
        <v>1758.8284518828452</v>
      </c>
      <c r="E92" s="33">
        <f>+B92/'Rating units'!B92*1000</f>
        <v>4076.4158262218775</v>
      </c>
    </row>
    <row r="93" spans="1:5" x14ac:dyDescent="0.25">
      <c r="A93" s="55" t="s">
        <v>136</v>
      </c>
      <c r="B93" s="77">
        <v>20094.001</v>
      </c>
      <c r="D93" s="33">
        <f>+B93/Population!B93*1000</f>
        <v>2293.8357305936074</v>
      </c>
      <c r="E93" s="33">
        <f>+B93/'Rating units'!B93*1000</f>
        <v>3027.5728491788459</v>
      </c>
    </row>
    <row r="94" spans="1:5" x14ac:dyDescent="0.25">
      <c r="A94" s="55" t="s">
        <v>137</v>
      </c>
      <c r="B94" s="77">
        <v>65128</v>
      </c>
      <c r="D94" s="33">
        <f>+B94/Population!B94*1000</f>
        <v>1860.8</v>
      </c>
      <c r="E94" s="33">
        <f>+B94/'Rating units'!B94*1000</f>
        <v>3909.9477697064294</v>
      </c>
    </row>
    <row r="95" spans="1:5" x14ac:dyDescent="0.25">
      <c r="A95" s="55" t="s">
        <v>138</v>
      </c>
      <c r="B95" s="77">
        <v>132362</v>
      </c>
      <c r="D95" s="33">
        <f>+B95/Population!B95*1000</f>
        <v>1510.9817351598174</v>
      </c>
      <c r="E95" s="33">
        <f>+B95/'Rating units'!B95*1000</f>
        <v>3048.7619486352646</v>
      </c>
    </row>
    <row r="96" spans="1:5" x14ac:dyDescent="0.25">
      <c r="A96" s="55" t="s">
        <v>139</v>
      </c>
      <c r="B96" s="26"/>
      <c r="D96" s="33"/>
      <c r="E96" s="33"/>
    </row>
    <row r="97" spans="1:5" x14ac:dyDescent="0.25">
      <c r="A97" s="55" t="s">
        <v>140</v>
      </c>
      <c r="B97" s="26"/>
      <c r="D97" s="33"/>
      <c r="E97" s="33"/>
    </row>
    <row r="98" spans="1:5" x14ac:dyDescent="0.25">
      <c r="A98" s="55" t="s">
        <v>141</v>
      </c>
      <c r="B98" s="26"/>
      <c r="D98" s="33"/>
      <c r="E98" s="33"/>
    </row>
    <row r="99" spans="1:5" x14ac:dyDescent="0.25">
      <c r="A99" s="99"/>
      <c r="B99" s="99"/>
    </row>
    <row r="100" spans="1:5" x14ac:dyDescent="0.25">
      <c r="A100" s="98"/>
      <c r="B100" s="98"/>
    </row>
    <row r="101" spans="1:5" x14ac:dyDescent="0.25">
      <c r="A101" s="98"/>
      <c r="B101" s="98"/>
    </row>
    <row r="102" spans="1:5" x14ac:dyDescent="0.25">
      <c r="A102" s="98"/>
      <c r="B102" s="98"/>
    </row>
    <row r="103" spans="1:5" x14ac:dyDescent="0.25">
      <c r="A103" s="99"/>
      <c r="B103" s="99"/>
    </row>
    <row r="104" spans="1:5" x14ac:dyDescent="0.25">
      <c r="A104" s="98"/>
      <c r="B104" s="98"/>
    </row>
    <row r="105" spans="1:5" x14ac:dyDescent="0.25">
      <c r="A105" s="98"/>
      <c r="B105" s="98"/>
    </row>
    <row r="106" spans="1:5" x14ac:dyDescent="0.25">
      <c r="A106" s="98"/>
      <c r="B106" s="98"/>
    </row>
    <row r="107" spans="1:5" x14ac:dyDescent="0.25">
      <c r="A107" s="98"/>
      <c r="B107" s="98"/>
    </row>
    <row r="108" spans="1:5" x14ac:dyDescent="0.25">
      <c r="A108" s="98"/>
      <c r="B108" s="98"/>
    </row>
    <row r="109" spans="1:5" x14ac:dyDescent="0.25">
      <c r="A109" s="98"/>
      <c r="B109" s="98"/>
    </row>
    <row r="110" spans="1:5" x14ac:dyDescent="0.25">
      <c r="A110" s="98"/>
      <c r="B110" s="98"/>
    </row>
    <row r="111" spans="1:5" x14ac:dyDescent="0.25">
      <c r="A111" s="98"/>
      <c r="B111" s="98"/>
    </row>
    <row r="112" spans="1:5" x14ac:dyDescent="0.25">
      <c r="A112" s="98"/>
      <c r="B112" s="98"/>
    </row>
    <row r="113" spans="1:2" x14ac:dyDescent="0.25">
      <c r="A113" s="98"/>
      <c r="B113" s="98"/>
    </row>
    <row r="114" spans="1:2" x14ac:dyDescent="0.25">
      <c r="A114" s="98"/>
      <c r="B114" s="98"/>
    </row>
    <row r="115" spans="1:2" x14ac:dyDescent="0.25">
      <c r="A115" s="98"/>
      <c r="B115" s="98"/>
    </row>
    <row r="116" spans="1:2" x14ac:dyDescent="0.25">
      <c r="A116" s="98"/>
      <c r="B116" s="98"/>
    </row>
    <row r="117" spans="1:2" x14ac:dyDescent="0.25">
      <c r="A117" s="98"/>
      <c r="B117" s="98"/>
    </row>
    <row r="118" spans="1:2" x14ac:dyDescent="0.25">
      <c r="A118" s="98"/>
      <c r="B118" s="98"/>
    </row>
    <row r="119" spans="1:2" x14ac:dyDescent="0.25">
      <c r="A119" s="98"/>
      <c r="B119" s="98"/>
    </row>
    <row r="120" spans="1:2" x14ac:dyDescent="0.25">
      <c r="A120" s="98"/>
      <c r="B120" s="98"/>
    </row>
    <row r="121" spans="1:2" x14ac:dyDescent="0.25">
      <c r="A121" s="98"/>
      <c r="B121" s="98"/>
    </row>
    <row r="122" spans="1:2" x14ac:dyDescent="0.25">
      <c r="A122" s="98"/>
      <c r="B122" s="98"/>
    </row>
    <row r="123" spans="1:2" x14ac:dyDescent="0.25">
      <c r="A123" s="98"/>
      <c r="B123" s="98"/>
    </row>
    <row r="124" spans="1:2" x14ac:dyDescent="0.25">
      <c r="A124" s="98"/>
      <c r="B124" s="98"/>
    </row>
    <row r="125" spans="1:2" x14ac:dyDescent="0.25">
      <c r="A125" s="100"/>
      <c r="B125" s="100"/>
    </row>
  </sheetData>
  <mergeCells count="27">
    <mergeCell ref="A123:B123"/>
    <mergeCell ref="A124:B124"/>
    <mergeCell ref="A125:B125"/>
    <mergeCell ref="A117:B117"/>
    <mergeCell ref="A118:B118"/>
    <mergeCell ref="A119:B119"/>
    <mergeCell ref="A120:B120"/>
    <mergeCell ref="A121:B121"/>
    <mergeCell ref="A122:B122"/>
    <mergeCell ref="A116:B116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04:B104"/>
    <mergeCell ref="A99:B99"/>
    <mergeCell ref="A100:B100"/>
    <mergeCell ref="A101:B101"/>
    <mergeCell ref="A102:B102"/>
    <mergeCell ref="A103:B103"/>
  </mergeCells>
  <hyperlinks>
    <hyperlink ref="A1" location="Index!A1" display="Index" xr:uid="{00000000-0004-0000-0F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25"/>
  <sheetViews>
    <sheetView workbookViewId="0">
      <selection activeCell="B4" sqref="B4"/>
    </sheetView>
  </sheetViews>
  <sheetFormatPr defaultRowHeight="15" x14ac:dyDescent="0.25"/>
  <cols>
    <col min="1" max="1" width="57.85546875" style="15" customWidth="1"/>
    <col min="2" max="2" width="20.2851562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2" spans="1:7" x14ac:dyDescent="0.25">
      <c r="B2" s="15"/>
    </row>
    <row r="3" spans="1:7" x14ac:dyDescent="0.25">
      <c r="A3" s="1" t="s">
        <v>316</v>
      </c>
      <c r="B3" s="15"/>
      <c r="D3" s="16" t="s">
        <v>163</v>
      </c>
      <c r="E3" s="16" t="s">
        <v>164</v>
      </c>
      <c r="F3" s="1"/>
      <c r="G3" s="16"/>
    </row>
    <row r="4" spans="1:7" x14ac:dyDescent="0.25">
      <c r="A4" s="8" t="s">
        <v>356</v>
      </c>
      <c r="B4" s="15"/>
    </row>
    <row r="5" spans="1:7" x14ac:dyDescent="0.25">
      <c r="B5" s="15"/>
    </row>
    <row r="6" spans="1:7" x14ac:dyDescent="0.25">
      <c r="A6" s="82" t="s">
        <v>48</v>
      </c>
      <c r="B6" s="49" t="s">
        <v>356</v>
      </c>
    </row>
    <row r="7" spans="1:7" x14ac:dyDescent="0.25">
      <c r="A7" s="82" t="s">
        <v>49</v>
      </c>
      <c r="B7" s="77">
        <v>12573</v>
      </c>
      <c r="D7" s="33">
        <f>+B7/Population!B7*1000</f>
        <v>373.08605341246295</v>
      </c>
      <c r="E7" s="33">
        <f>+B7/'Rating units'!B7*1000</f>
        <v>816.58764694420995</v>
      </c>
    </row>
    <row r="8" spans="1:7" x14ac:dyDescent="0.25">
      <c r="A8" s="82" t="s">
        <v>50</v>
      </c>
      <c r="B8" s="49"/>
      <c r="D8" s="33"/>
      <c r="E8" s="33"/>
    </row>
    <row r="9" spans="1:7" x14ac:dyDescent="0.25">
      <c r="A9" s="82" t="s">
        <v>52</v>
      </c>
      <c r="B9" s="77">
        <v>771527</v>
      </c>
      <c r="D9" s="33">
        <f>+B9/Population!B9*1000</f>
        <v>477.90324578790882</v>
      </c>
      <c r="E9" s="33">
        <f>+B9/'Rating units'!B9*1000</f>
        <v>1456.282843078038</v>
      </c>
    </row>
    <row r="10" spans="1:7" x14ac:dyDescent="0.25">
      <c r="A10" s="82" t="s">
        <v>53</v>
      </c>
      <c r="B10" s="77">
        <v>771527</v>
      </c>
      <c r="D10" s="33">
        <f>+B10/Population!B10*1000</f>
        <v>477.90324578790882</v>
      </c>
      <c r="E10" s="33" t="e">
        <f>+B10/'Rating units'!B10*1000</f>
        <v>#DIV/0!</v>
      </c>
    </row>
    <row r="11" spans="1:7" x14ac:dyDescent="0.25">
      <c r="A11" s="82" t="s">
        <v>54</v>
      </c>
      <c r="B11" s="49"/>
      <c r="D11" s="33"/>
      <c r="E11" s="33"/>
    </row>
    <row r="12" spans="1:7" x14ac:dyDescent="0.25">
      <c r="A12" s="82" t="s">
        <v>55</v>
      </c>
      <c r="B12" s="49"/>
      <c r="D12" s="33"/>
      <c r="E12" s="33"/>
    </row>
    <row r="13" spans="1:7" x14ac:dyDescent="0.25">
      <c r="A13" s="82" t="s">
        <v>56</v>
      </c>
      <c r="B13" s="49"/>
      <c r="D13" s="33"/>
      <c r="E13" s="33"/>
    </row>
    <row r="14" spans="1:7" x14ac:dyDescent="0.25">
      <c r="A14" s="82" t="s">
        <v>57</v>
      </c>
      <c r="B14" s="77">
        <v>31311</v>
      </c>
      <c r="D14" s="33">
        <f>+B14/Population!B14*1000</f>
        <v>106.68143100511074</v>
      </c>
      <c r="E14" s="33">
        <f>+B14/'Rating units'!B14*1000</f>
        <v>256.65174838931785</v>
      </c>
    </row>
    <row r="15" spans="1:7" x14ac:dyDescent="0.25">
      <c r="A15" s="82" t="s">
        <v>58</v>
      </c>
      <c r="B15" s="77">
        <v>4445</v>
      </c>
      <c r="D15" s="33">
        <f>+B15/Population!B15*1000</f>
        <v>435.78431372549022</v>
      </c>
      <c r="E15" s="33">
        <f>+B15/'Rating units'!B15*1000</f>
        <v>590.14869888475846</v>
      </c>
    </row>
    <row r="16" spans="1:7" x14ac:dyDescent="0.25">
      <c r="A16" s="82" t="s">
        <v>59</v>
      </c>
      <c r="B16" s="77">
        <v>41716</v>
      </c>
      <c r="D16" s="33">
        <f>+B16/Population!B16*1000</f>
        <v>69.538256376062677</v>
      </c>
      <c r="E16" s="33">
        <f>+B16/'Rating units'!B16*1000</f>
        <v>153.45848093908526</v>
      </c>
    </row>
    <row r="17" spans="1:5" x14ac:dyDescent="0.25">
      <c r="A17" s="82" t="s">
        <v>60</v>
      </c>
      <c r="B17" s="77">
        <v>0</v>
      </c>
      <c r="D17" s="33">
        <f>+B17/Population!B17*1000</f>
        <v>0</v>
      </c>
      <c r="E17" s="33">
        <f>+B17/'Rating units'!B17*1000</f>
        <v>0</v>
      </c>
    </row>
    <row r="18" spans="1:5" x14ac:dyDescent="0.25">
      <c r="A18" s="82" t="s">
        <v>61</v>
      </c>
      <c r="B18" s="77">
        <v>3740</v>
      </c>
      <c r="D18" s="33">
        <f>+B18/Population!B18*1000</f>
        <v>275</v>
      </c>
      <c r="E18" s="33">
        <f>+B18/'Rating units'!B18*1000</f>
        <v>484.07973077918717</v>
      </c>
    </row>
    <row r="19" spans="1:5" x14ac:dyDescent="0.25">
      <c r="A19" s="82" t="s">
        <v>62</v>
      </c>
      <c r="B19" s="77">
        <v>7879</v>
      </c>
      <c r="D19" s="33">
        <f>+B19/Population!B19*1000</f>
        <v>399.94923857868019</v>
      </c>
      <c r="E19" s="33">
        <f>+B19/'Rating units'!B19*1000</f>
        <v>569.49765088543552</v>
      </c>
    </row>
    <row r="20" spans="1:5" x14ac:dyDescent="0.25">
      <c r="A20" s="82" t="s">
        <v>63</v>
      </c>
      <c r="B20" s="77">
        <v>855</v>
      </c>
      <c r="D20" s="33">
        <f>+B20/Population!B20*1000</f>
        <v>1401.639344262295</v>
      </c>
      <c r="E20" s="33">
        <f>+B20/'Rating units'!B20*1000</f>
        <v>1535.0089766606823</v>
      </c>
    </row>
    <row r="21" spans="1:5" x14ac:dyDescent="0.25">
      <c r="A21" s="82" t="s">
        <v>64</v>
      </c>
      <c r="B21" s="77">
        <v>177815</v>
      </c>
      <c r="D21" s="33">
        <f>+B21/Population!B21*1000</f>
        <v>474.29981328354228</v>
      </c>
      <c r="E21" s="33">
        <f>+B21/'Rating units'!B21*1000</f>
        <v>1079.1775151879297</v>
      </c>
    </row>
    <row r="22" spans="1:5" x14ac:dyDescent="0.25">
      <c r="A22" s="82" t="s">
        <v>65</v>
      </c>
      <c r="B22" s="77">
        <v>0</v>
      </c>
      <c r="D22" s="33">
        <f>+B22/Population!B22*1000</f>
        <v>0</v>
      </c>
      <c r="E22" s="33">
        <f>+B22/'Rating units'!B22*1000</f>
        <v>0</v>
      </c>
    </row>
    <row r="23" spans="1:5" x14ac:dyDescent="0.25">
      <c r="A23" s="82" t="s">
        <v>66</v>
      </c>
      <c r="B23" s="77">
        <v>49268</v>
      </c>
      <c r="D23" s="33">
        <f>+B23/Population!B23*1000</f>
        <v>387.93700787401576</v>
      </c>
      <c r="E23" s="33">
        <f>+B23/'Rating units'!B23*1000</f>
        <v>886.89672553149353</v>
      </c>
    </row>
    <row r="24" spans="1:5" x14ac:dyDescent="0.25">
      <c r="A24" s="82" t="s">
        <v>67</v>
      </c>
      <c r="B24" s="77">
        <v>20717</v>
      </c>
      <c r="D24" s="33">
        <f>+B24/Population!B24*1000</f>
        <v>334.14516129032256</v>
      </c>
      <c r="E24" s="33">
        <f>+B24/'Rating units'!B24*1000</f>
        <v>515.77165334727511</v>
      </c>
    </row>
    <row r="25" spans="1:5" x14ac:dyDescent="0.25">
      <c r="A25" s="82" t="s">
        <v>68</v>
      </c>
      <c r="B25" s="49"/>
      <c r="D25" s="33"/>
      <c r="E25" s="33"/>
    </row>
    <row r="26" spans="1:5" x14ac:dyDescent="0.25">
      <c r="A26" s="82" t="s">
        <v>69</v>
      </c>
      <c r="B26" s="77">
        <v>17857</v>
      </c>
      <c r="D26" s="33">
        <f>+B26/Population!B26*1000</f>
        <v>373.57740585774059</v>
      </c>
      <c r="E26" s="33">
        <f>+B26/'Rating units'!B26*1000</f>
        <v>755.69191705459161</v>
      </c>
    </row>
    <row r="27" spans="1:5" x14ac:dyDescent="0.25">
      <c r="A27" s="82" t="s">
        <v>70</v>
      </c>
      <c r="B27" s="77">
        <v>5470</v>
      </c>
      <c r="D27" s="33">
        <f>+B27/Population!B27*1000</f>
        <v>439.35742971887549</v>
      </c>
      <c r="E27" s="33">
        <f>+B27/'Rating units'!B27*1000</f>
        <v>905.32936113869573</v>
      </c>
    </row>
    <row r="28" spans="1:5" x14ac:dyDescent="0.25">
      <c r="A28" s="82" t="s">
        <v>71</v>
      </c>
      <c r="B28" s="77">
        <v>40892</v>
      </c>
      <c r="D28" s="33">
        <f>+B28/Population!B28*1000</f>
        <v>81.006339144215531</v>
      </c>
      <c r="E28" s="33" t="e">
        <f>+B28/'Rating units'!B28*1000</f>
        <v>#DIV/0!</v>
      </c>
    </row>
    <row r="29" spans="1:5" x14ac:dyDescent="0.25">
      <c r="A29" s="82" t="s">
        <v>72</v>
      </c>
      <c r="B29" s="77">
        <v>4545</v>
      </c>
      <c r="D29" s="33">
        <f>+B29/Population!B29*1000</f>
        <v>335.42435424354244</v>
      </c>
      <c r="E29" s="33">
        <f>+B29/'Rating units'!B29*1000</f>
        <v>499.12145837909071</v>
      </c>
    </row>
    <row r="30" spans="1:5" x14ac:dyDescent="0.25">
      <c r="A30" s="82" t="s">
        <v>73</v>
      </c>
      <c r="B30" s="77">
        <v>66546</v>
      </c>
      <c r="D30" s="33">
        <f>+B30/Population!B30*1000</f>
        <v>412.81637717121589</v>
      </c>
      <c r="E30" s="33">
        <f>+B30/'Rating units'!B30*1000</f>
        <v>1175.7243816254418</v>
      </c>
    </row>
    <row r="31" spans="1:5" x14ac:dyDescent="0.25">
      <c r="A31" s="82" t="s">
        <v>74</v>
      </c>
      <c r="B31" s="77">
        <v>0</v>
      </c>
      <c r="D31" s="33">
        <f>+B31/Population!B31*1000</f>
        <v>0</v>
      </c>
      <c r="E31" s="33">
        <f>+B31/'Rating units'!B31*1000</f>
        <v>0</v>
      </c>
    </row>
    <row r="32" spans="1:5" x14ac:dyDescent="0.25">
      <c r="A32" s="82" t="s">
        <v>75</v>
      </c>
      <c r="B32" s="77">
        <v>10058</v>
      </c>
      <c r="D32" s="33">
        <f>+B32/Population!B32*1000</f>
        <v>514.47570332480814</v>
      </c>
      <c r="E32" s="33">
        <f>+B32/'Rating units'!B32*1000</f>
        <v>942.7312775330397</v>
      </c>
    </row>
    <row r="33" spans="1:5" x14ac:dyDescent="0.25">
      <c r="A33" s="82" t="s">
        <v>76</v>
      </c>
      <c r="B33" s="77">
        <v>0</v>
      </c>
      <c r="D33" s="33">
        <f>+B33/Population!B33*1000</f>
        <v>0</v>
      </c>
      <c r="E33" s="33">
        <f>+B33/'Rating units'!B33*1000</f>
        <v>0</v>
      </c>
    </row>
    <row r="34" spans="1:5" x14ac:dyDescent="0.25">
      <c r="A34" s="82" t="s">
        <v>77</v>
      </c>
      <c r="B34" s="77">
        <v>9382</v>
      </c>
      <c r="D34" s="33">
        <f>+B34/Population!B34*1000</f>
        <v>294.10658307210031</v>
      </c>
      <c r="E34" s="33">
        <f>+B34/'Rating units'!B34*1000</f>
        <v>519.05947441217154</v>
      </c>
    </row>
    <row r="35" spans="1:5" x14ac:dyDescent="0.25">
      <c r="A35" s="82" t="s">
        <v>78</v>
      </c>
      <c r="B35" s="77">
        <v>11020</v>
      </c>
      <c r="D35" s="33">
        <f>+B35/Population!B35*1000</f>
        <v>867.71653543307082</v>
      </c>
      <c r="E35" s="33">
        <f>+B35/'Rating units'!B35*1000</f>
        <v>1376.8115942028985</v>
      </c>
    </row>
    <row r="36" spans="1:5" x14ac:dyDescent="0.25">
      <c r="A36" s="82" t="s">
        <v>79</v>
      </c>
      <c r="B36" s="77">
        <v>30545</v>
      </c>
      <c r="D36" s="33">
        <f>+B36/Population!B36*1000</f>
        <v>295.40618955512571</v>
      </c>
      <c r="E36" s="33">
        <f>+B36/'Rating units'!B36*1000</f>
        <v>787.26255831335857</v>
      </c>
    </row>
    <row r="37" spans="1:5" x14ac:dyDescent="0.25">
      <c r="A37" s="82" t="s">
        <v>80</v>
      </c>
      <c r="B37" s="77">
        <v>22674</v>
      </c>
      <c r="D37" s="33">
        <f>+B37/Population!B37*1000</f>
        <v>414.51553930530167</v>
      </c>
      <c r="E37" s="33">
        <f>+B37/'Rating units'!B37*1000</f>
        <v>899.4049980166601</v>
      </c>
    </row>
    <row r="38" spans="1:5" x14ac:dyDescent="0.25">
      <c r="A38" s="82" t="s">
        <v>81</v>
      </c>
      <c r="B38" s="77">
        <v>1767.2360000000001</v>
      </c>
      <c r="D38" s="33">
        <f>+B38/Population!B38*1000</f>
        <v>473.78981233243974</v>
      </c>
      <c r="E38" s="33">
        <f>+B38/'Rating units'!B38*1000</f>
        <v>518.85965942454493</v>
      </c>
    </row>
    <row r="39" spans="1:5" x14ac:dyDescent="0.25">
      <c r="A39" s="82" t="s">
        <v>82</v>
      </c>
      <c r="B39" s="77">
        <v>6714</v>
      </c>
      <c r="D39" s="33">
        <f>+B39/Population!B39*1000</f>
        <v>309.40092165898619</v>
      </c>
      <c r="E39" s="33">
        <f>+B39/'Rating units'!B39*1000</f>
        <v>472.25152985861996</v>
      </c>
    </row>
    <row r="40" spans="1:5" x14ac:dyDescent="0.25">
      <c r="A40" s="82" t="s">
        <v>83</v>
      </c>
      <c r="B40" s="77">
        <v>24775</v>
      </c>
      <c r="D40" s="33">
        <f>+B40/Population!B40*1000</f>
        <v>475.52783109404987</v>
      </c>
      <c r="E40" s="33">
        <f>+B40/'Rating units'!B40*1000</f>
        <v>1010.6882062579039</v>
      </c>
    </row>
    <row r="41" spans="1:5" x14ac:dyDescent="0.25">
      <c r="A41" s="82" t="s">
        <v>84</v>
      </c>
      <c r="B41" s="77">
        <v>3949.72</v>
      </c>
      <c r="D41" s="33">
        <f>+B41/Population!B41*1000</f>
        <v>580.84117647058815</v>
      </c>
      <c r="E41" s="33">
        <f>+B41/'Rating units'!B41*1000</f>
        <v>1348.9480874316939</v>
      </c>
    </row>
    <row r="42" spans="1:5" x14ac:dyDescent="0.25">
      <c r="A42" s="82" t="s">
        <v>85</v>
      </c>
      <c r="B42" s="77">
        <v>2515</v>
      </c>
      <c r="D42" s="33">
        <f>+B42/Population!B42*1000</f>
        <v>556.4159292035398</v>
      </c>
      <c r="E42" s="33">
        <f>+B42/'Rating units'!B42*1000</f>
        <v>566.18640252138675</v>
      </c>
    </row>
    <row r="43" spans="1:5" x14ac:dyDescent="0.25">
      <c r="A43" s="82" t="s">
        <v>86</v>
      </c>
      <c r="B43" s="77">
        <v>9464</v>
      </c>
      <c r="D43" s="33">
        <f>+B43/Population!B43*1000</f>
        <v>317.58389261744969</v>
      </c>
      <c r="E43" s="33">
        <f>+B43/'Rating units'!B43*1000</f>
        <v>646.93417185043415</v>
      </c>
    </row>
    <row r="44" spans="1:5" x14ac:dyDescent="0.25">
      <c r="A44" s="82" t="s">
        <v>87</v>
      </c>
      <c r="B44" s="77">
        <v>16801</v>
      </c>
      <c r="D44" s="33">
        <f>+B44/Population!B44*1000</f>
        <v>70.920219501899538</v>
      </c>
      <c r="E44" s="33">
        <f>+B44/'Rating units'!B44*1000</f>
        <v>155.07231662405508</v>
      </c>
    </row>
    <row r="45" spans="1:5" x14ac:dyDescent="0.25">
      <c r="A45" s="82" t="s">
        <v>88</v>
      </c>
      <c r="B45" s="49"/>
      <c r="D45" s="33"/>
      <c r="E45" s="33"/>
    </row>
    <row r="46" spans="1:5" x14ac:dyDescent="0.25">
      <c r="A46" s="82" t="s">
        <v>89</v>
      </c>
      <c r="B46" s="77">
        <v>19554</v>
      </c>
      <c r="D46" s="33">
        <f>+B46/Population!B46*1000</f>
        <v>429.75824175824175</v>
      </c>
      <c r="E46" s="33">
        <f>+B46/'Rating units'!B46*1000</f>
        <v>738.47199667661164</v>
      </c>
    </row>
    <row r="47" spans="1:5" x14ac:dyDescent="0.25">
      <c r="A47" s="82" t="s">
        <v>90</v>
      </c>
      <c r="B47" s="77">
        <v>6636.3580000000002</v>
      </c>
      <c r="D47" s="33">
        <f>+B47/Population!B47*1000</f>
        <v>269.77065040650405</v>
      </c>
      <c r="E47" s="33">
        <f>+B47/'Rating units'!B47*1000</f>
        <v>544.41000820344539</v>
      </c>
    </row>
    <row r="48" spans="1:5" x14ac:dyDescent="0.25">
      <c r="A48" s="82" t="s">
        <v>91</v>
      </c>
      <c r="B48" s="77">
        <v>13286</v>
      </c>
      <c r="D48" s="33">
        <f>+B48/Population!B48*1000</f>
        <v>389.61876832844575</v>
      </c>
      <c r="E48" s="33">
        <f>+B48/'Rating units'!B48*1000</f>
        <v>876.39100521771252</v>
      </c>
    </row>
    <row r="49" spans="1:5" x14ac:dyDescent="0.25">
      <c r="A49" s="82" t="s">
        <v>92</v>
      </c>
      <c r="B49" s="77">
        <v>28839</v>
      </c>
      <c r="D49" s="33">
        <f>+B49/Population!B49*1000</f>
        <v>471.99672667757773</v>
      </c>
      <c r="E49" s="33">
        <f>+B49/'Rating units'!B49*1000</f>
        <v>1119.3960330706827</v>
      </c>
    </row>
    <row r="50" spans="1:5" x14ac:dyDescent="0.25">
      <c r="A50" s="82" t="s">
        <v>93</v>
      </c>
      <c r="B50" s="77">
        <v>17862</v>
      </c>
      <c r="D50" s="33">
        <f>+B50/Population!B50*1000</f>
        <v>353.00395256916994</v>
      </c>
      <c r="E50" s="33">
        <f>+B50/'Rating units'!B50*1000</f>
        <v>813.68440233236151</v>
      </c>
    </row>
    <row r="51" spans="1:5" x14ac:dyDescent="0.25">
      <c r="A51" s="82" t="s">
        <v>94</v>
      </c>
      <c r="B51" s="77">
        <v>35920</v>
      </c>
      <c r="D51" s="33">
        <f>+B51/Population!B51*1000</f>
        <v>450.12531328320802</v>
      </c>
      <c r="E51" s="33">
        <f>+B51/'Rating units'!B51*1000</f>
        <v>1024.0036490107759</v>
      </c>
    </row>
    <row r="52" spans="1:5" x14ac:dyDescent="0.25">
      <c r="A52" s="82" t="s">
        <v>95</v>
      </c>
      <c r="B52" s="49"/>
      <c r="D52" s="33"/>
      <c r="E52" s="33"/>
    </row>
    <row r="53" spans="1:5" x14ac:dyDescent="0.25">
      <c r="A53" s="82" t="s">
        <v>96</v>
      </c>
      <c r="B53" s="77">
        <v>12112.684999999999</v>
      </c>
      <c r="D53" s="33">
        <f>+B53/Population!B53*1000</f>
        <v>70.669107351225193</v>
      </c>
      <c r="E53" s="33">
        <f>+B53/'Rating units'!B53*1000</f>
        <v>135.73156656207976</v>
      </c>
    </row>
    <row r="54" spans="1:5" x14ac:dyDescent="0.25">
      <c r="A54" s="82" t="s">
        <v>97</v>
      </c>
      <c r="B54" s="77">
        <v>3148</v>
      </c>
      <c r="D54" s="33">
        <f>+B54/Population!B54*1000</f>
        <v>356.91609977324265</v>
      </c>
      <c r="E54" s="33">
        <f>+B54/'Rating units'!B54*1000</f>
        <v>565.37356321839081</v>
      </c>
    </row>
    <row r="55" spans="1:5" x14ac:dyDescent="0.25">
      <c r="A55" s="82" t="s">
        <v>98</v>
      </c>
      <c r="B55" s="77">
        <v>12041</v>
      </c>
      <c r="D55" s="33">
        <f>+B55/Population!B55*1000</f>
        <v>54.931569343065696</v>
      </c>
      <c r="E55" s="33">
        <f>+B55/'Rating units'!B55*1000</f>
        <v>105.27374145377608</v>
      </c>
    </row>
    <row r="56" spans="1:5" x14ac:dyDescent="0.25">
      <c r="A56" s="82" t="s">
        <v>99</v>
      </c>
      <c r="B56" s="77">
        <v>3447</v>
      </c>
      <c r="D56" s="33">
        <f>+B56/Population!B56*1000</f>
        <v>345.39078156312627</v>
      </c>
      <c r="E56" s="33">
        <f>+B56/'Rating units'!B56*1000</f>
        <v>633.05785123966939</v>
      </c>
    </row>
    <row r="57" spans="1:5" x14ac:dyDescent="0.25">
      <c r="A57" s="82" t="s">
        <v>100</v>
      </c>
      <c r="B57" s="77">
        <v>0</v>
      </c>
      <c r="D57" s="33">
        <f>+B57/Population!B57*1000</f>
        <v>0</v>
      </c>
      <c r="E57" s="33">
        <f>+B57/'Rating units'!B57*1000</f>
        <v>0</v>
      </c>
    </row>
    <row r="58" spans="1:5" x14ac:dyDescent="0.25">
      <c r="A58" s="82" t="s">
        <v>101</v>
      </c>
      <c r="B58" s="49"/>
      <c r="D58" s="33"/>
      <c r="E58" s="33"/>
    </row>
    <row r="59" spans="1:5" x14ac:dyDescent="0.25">
      <c r="A59" s="82" t="s">
        <v>102</v>
      </c>
      <c r="B59" s="77">
        <v>23356</v>
      </c>
      <c r="D59" s="33">
        <f>+B59/Population!B59*1000</f>
        <v>421.58844765342963</v>
      </c>
      <c r="E59" s="33">
        <f>+B59/'Rating units'!B59*1000</f>
        <v>1277.8902445696779</v>
      </c>
    </row>
    <row r="60" spans="1:5" x14ac:dyDescent="0.25">
      <c r="A60" s="82" t="s">
        <v>103</v>
      </c>
      <c r="B60" s="77">
        <v>0</v>
      </c>
      <c r="D60" s="33">
        <f>+B60/Population!B60*1000</f>
        <v>0</v>
      </c>
      <c r="E60" s="33">
        <f>+B60/'Rating units'!B60*1000</f>
        <v>0</v>
      </c>
    </row>
    <row r="61" spans="1:5" x14ac:dyDescent="0.25">
      <c r="A61" s="82" t="s">
        <v>104</v>
      </c>
      <c r="B61" s="77">
        <v>2633</v>
      </c>
      <c r="D61" s="33">
        <f>+B61/Population!B61*1000</f>
        <v>177.90540540540539</v>
      </c>
      <c r="E61" s="33">
        <f>+B61/'Rating units'!B61*1000</f>
        <v>290.29768467475191</v>
      </c>
    </row>
    <row r="62" spans="1:5" x14ac:dyDescent="0.25">
      <c r="A62" s="82" t="s">
        <v>105</v>
      </c>
      <c r="B62" s="49"/>
      <c r="D62" s="33"/>
      <c r="E62" s="33"/>
    </row>
    <row r="63" spans="1:5" x14ac:dyDescent="0.25">
      <c r="A63" s="82" t="s">
        <v>106</v>
      </c>
      <c r="B63" s="77">
        <v>26784</v>
      </c>
      <c r="D63" s="33">
        <f>+B63/Population!B63*1000</f>
        <v>379.91489361702128</v>
      </c>
      <c r="E63" s="33">
        <f>+B63/'Rating units'!B63*1000</f>
        <v>930</v>
      </c>
    </row>
    <row r="64" spans="1:5" x14ac:dyDescent="0.25">
      <c r="A64" s="82" t="s">
        <v>107</v>
      </c>
      <c r="B64" s="77">
        <v>5533</v>
      </c>
      <c r="D64" s="33">
        <f>+B64/Population!B64*1000</f>
        <v>442.64</v>
      </c>
      <c r="E64" s="33">
        <f>+B64/'Rating units'!B64*1000</f>
        <v>560.1903411967196</v>
      </c>
    </row>
    <row r="65" spans="1:5" x14ac:dyDescent="0.25">
      <c r="A65" s="82" t="s">
        <v>108</v>
      </c>
      <c r="B65" s="77">
        <v>16974</v>
      </c>
      <c r="D65" s="33">
        <f>+B65/Population!B65*1000</f>
        <v>302.02846975088971</v>
      </c>
      <c r="E65" s="33">
        <f>+B65/'Rating units'!B65*1000</f>
        <v>731.10220958780201</v>
      </c>
    </row>
    <row r="66" spans="1:5" x14ac:dyDescent="0.25">
      <c r="A66" s="82" t="s">
        <v>109</v>
      </c>
      <c r="B66" s="77">
        <v>0</v>
      </c>
      <c r="D66" s="33">
        <f>+B66/Population!B66*1000</f>
        <v>0</v>
      </c>
      <c r="E66" s="33">
        <f>+B66/'Rating units'!B66*1000</f>
        <v>0</v>
      </c>
    </row>
    <row r="67" spans="1:5" x14ac:dyDescent="0.25">
      <c r="A67" s="82" t="s">
        <v>110</v>
      </c>
      <c r="B67" s="77">
        <v>0</v>
      </c>
      <c r="D67" s="33">
        <f>+B67/Population!B67*1000</f>
        <v>0</v>
      </c>
      <c r="E67" s="33">
        <f>+B67/'Rating units'!B67*1000</f>
        <v>0</v>
      </c>
    </row>
    <row r="68" spans="1:5" x14ac:dyDescent="0.25">
      <c r="A68" s="82" t="s">
        <v>111</v>
      </c>
      <c r="B68" s="77">
        <v>0</v>
      </c>
      <c r="D68" s="33">
        <f>+B68/Population!B68*1000</f>
        <v>0</v>
      </c>
      <c r="E68" s="33">
        <f>+B68/'Rating units'!B68*1000</f>
        <v>0</v>
      </c>
    </row>
    <row r="69" spans="1:5" x14ac:dyDescent="0.25">
      <c r="A69" s="82" t="s">
        <v>112</v>
      </c>
      <c r="B69" s="77">
        <v>10767</v>
      </c>
      <c r="D69" s="33">
        <f>+B69/Population!B69*1000</f>
        <v>348.44660194174759</v>
      </c>
      <c r="E69" s="33">
        <f>+B69/'Rating units'!B69*1000</f>
        <v>510.76850094876659</v>
      </c>
    </row>
    <row r="70" spans="1:5" x14ac:dyDescent="0.25">
      <c r="A70" s="82" t="s">
        <v>113</v>
      </c>
      <c r="B70" s="49"/>
      <c r="D70" s="33">
        <f>+B70/Population!B70*1000</f>
        <v>0</v>
      </c>
      <c r="E70" s="33">
        <f>+B70/'Rating units'!B70*1000</f>
        <v>0</v>
      </c>
    </row>
    <row r="71" spans="1:5" x14ac:dyDescent="0.25">
      <c r="A71" s="82" t="s">
        <v>114</v>
      </c>
      <c r="B71" s="77">
        <v>3005</v>
      </c>
      <c r="D71" s="33">
        <f>+B71/Population!B71*1000</f>
        <v>323.11827956989248</v>
      </c>
      <c r="E71" s="33">
        <f>+B71/'Rating units'!B71*1000</f>
        <v>682.02451202905138</v>
      </c>
    </row>
    <row r="72" spans="1:5" x14ac:dyDescent="0.25">
      <c r="A72" s="82" t="s">
        <v>115</v>
      </c>
      <c r="B72" s="77">
        <v>0</v>
      </c>
      <c r="D72" s="33">
        <f>+B72/Population!B72*1000</f>
        <v>0</v>
      </c>
      <c r="E72" s="33">
        <f>+B72/'Rating units'!B72*1000</f>
        <v>0</v>
      </c>
    </row>
    <row r="73" spans="1:5" x14ac:dyDescent="0.25">
      <c r="A73" s="82" t="s">
        <v>116</v>
      </c>
      <c r="B73" s="77">
        <v>4640</v>
      </c>
      <c r="D73" s="33">
        <f>+B73/Population!B73*1000</f>
        <v>264.38746438746443</v>
      </c>
      <c r="E73" s="33">
        <f>+B73/'Rating units'!B73*1000</f>
        <v>432.31156247088421</v>
      </c>
    </row>
    <row r="74" spans="1:5" x14ac:dyDescent="0.25">
      <c r="A74" s="82" t="s">
        <v>117</v>
      </c>
      <c r="B74" s="77">
        <v>19905</v>
      </c>
      <c r="D74" s="33">
        <f>+B74/Population!B74*1000</f>
        <v>396.51394422310761</v>
      </c>
      <c r="E74" s="33">
        <f>+B74/'Rating units'!B74*1000</f>
        <v>834.69618819977359</v>
      </c>
    </row>
    <row r="75" spans="1:5" x14ac:dyDescent="0.25">
      <c r="A75" s="82" t="s">
        <v>118</v>
      </c>
      <c r="B75" s="77">
        <v>19650</v>
      </c>
      <c r="D75" s="33">
        <f>+B75/Population!B75*1000</f>
        <v>542.81767955801104</v>
      </c>
      <c r="E75" s="33">
        <f>+B75/'Rating units'!B75*1000</f>
        <v>886.73285198555948</v>
      </c>
    </row>
    <row r="76" spans="1:5" x14ac:dyDescent="0.25">
      <c r="A76" s="82" t="s">
        <v>119</v>
      </c>
      <c r="B76" s="77">
        <v>40498</v>
      </c>
      <c r="D76" s="33">
        <f>+B76/Population!B76*1000</f>
        <v>315.89703588143527</v>
      </c>
      <c r="E76" s="33">
        <f>+B76/'Rating units'!B76*1000</f>
        <v>765.49977317405114</v>
      </c>
    </row>
    <row r="77" spans="1:5" x14ac:dyDescent="0.25">
      <c r="A77" s="82" t="s">
        <v>120</v>
      </c>
      <c r="B77" s="77">
        <v>14890</v>
      </c>
      <c r="D77" s="33">
        <f>+B77/Population!B77*1000</f>
        <v>524.29577464788736</v>
      </c>
      <c r="E77" s="33">
        <f>+B77/'Rating units'!B77*1000</f>
        <v>548.85065530759357</v>
      </c>
    </row>
    <row r="78" spans="1:5" x14ac:dyDescent="0.25">
      <c r="A78" s="82" t="s">
        <v>121</v>
      </c>
      <c r="B78" s="77">
        <v>16039.7</v>
      </c>
      <c r="D78" s="33">
        <f>+B78/Population!B78*1000</f>
        <v>343.46252676659526</v>
      </c>
      <c r="E78" s="33">
        <f>+B78/'Rating units'!B78*1000</f>
        <v>709.75264392229758</v>
      </c>
    </row>
    <row r="79" spans="1:5" x14ac:dyDescent="0.25">
      <c r="A79" s="82" t="s">
        <v>122</v>
      </c>
      <c r="B79" s="77">
        <v>9516</v>
      </c>
      <c r="D79" s="33">
        <f>+B79/Population!B79*1000</f>
        <v>223.38028169014083</v>
      </c>
      <c r="E79" s="33">
        <f>+B79/'Rating units'!B79*1000</f>
        <v>563.87769613652529</v>
      </c>
    </row>
    <row r="80" spans="1:5" x14ac:dyDescent="0.25">
      <c r="A80" s="82" t="s">
        <v>123</v>
      </c>
      <c r="B80" s="77">
        <v>26834</v>
      </c>
      <c r="D80" s="33">
        <f>+B80/Population!B80*1000</f>
        <v>376.88202247191009</v>
      </c>
      <c r="E80" s="33">
        <f>+B80/'Rating units'!B80*1000</f>
        <v>925.82114269942042</v>
      </c>
    </row>
    <row r="81" spans="1:5" x14ac:dyDescent="0.25">
      <c r="A81" s="82" t="s">
        <v>124</v>
      </c>
      <c r="B81" s="77">
        <v>41077</v>
      </c>
      <c r="D81" s="33">
        <f>+B81/Population!B81*1000</f>
        <v>91.444790739091715</v>
      </c>
      <c r="E81" s="33">
        <f>+B81/'Rating units'!B81*1000</f>
        <v>211.95562435500517</v>
      </c>
    </row>
    <row r="82" spans="1:5" x14ac:dyDescent="0.25">
      <c r="A82" s="82" t="s">
        <v>125</v>
      </c>
      <c r="B82" s="77">
        <v>19645</v>
      </c>
      <c r="D82" s="33">
        <f>+B82/Population!B82*1000</f>
        <v>339.87889273356404</v>
      </c>
      <c r="E82" s="33">
        <f>+B82/'Rating units'!B82*1000</f>
        <v>816.02558777103934</v>
      </c>
    </row>
    <row r="83" spans="1:5" x14ac:dyDescent="0.25">
      <c r="A83" s="82" t="s">
        <v>126</v>
      </c>
      <c r="B83" s="77">
        <v>3501</v>
      </c>
      <c r="D83" s="33">
        <f>+B83/Population!B83*1000</f>
        <v>440.37735849056605</v>
      </c>
      <c r="E83" s="33">
        <f>+B83/'Rating units'!B83*1000</f>
        <v>390.38804638715436</v>
      </c>
    </row>
    <row r="84" spans="1:5" x14ac:dyDescent="0.25">
      <c r="A84" s="82" t="s">
        <v>127</v>
      </c>
      <c r="B84" s="77">
        <v>18141</v>
      </c>
      <c r="D84" s="33">
        <f>+B84/Population!B84*1000</f>
        <v>351.56976744186045</v>
      </c>
      <c r="E84" s="33">
        <f>+B84/'Rating units'!B84*1000</f>
        <v>870.94915742474427</v>
      </c>
    </row>
    <row r="85" spans="1:5" x14ac:dyDescent="0.25">
      <c r="A85" s="82" t="s">
        <v>128</v>
      </c>
      <c r="B85" s="77">
        <v>0</v>
      </c>
      <c r="D85" s="33">
        <f>+B85/Population!B85*1000</f>
        <v>0</v>
      </c>
      <c r="E85" s="33">
        <f>+B85/'Rating units'!B85*1000</f>
        <v>0</v>
      </c>
    </row>
    <row r="86" spans="1:5" x14ac:dyDescent="0.25">
      <c r="A86" s="82" t="s">
        <v>129</v>
      </c>
      <c r="B86" s="49"/>
      <c r="D86" s="33"/>
      <c r="E86" s="33"/>
    </row>
    <row r="87" spans="1:5" x14ac:dyDescent="0.25">
      <c r="A87" s="82" t="s">
        <v>130</v>
      </c>
      <c r="B87" s="77">
        <v>10192</v>
      </c>
      <c r="D87" s="33">
        <f>+B87/Population!B87*1000</f>
        <v>461.1764705882353</v>
      </c>
      <c r="E87" s="33">
        <f>+B87/'Rating units'!B87*1000</f>
        <v>772.00424178154822</v>
      </c>
    </row>
    <row r="88" spans="1:5" x14ac:dyDescent="0.25">
      <c r="A88" s="82" t="s">
        <v>131</v>
      </c>
      <c r="B88" s="77">
        <v>4575</v>
      </c>
      <c r="D88" s="33">
        <f>+B88/Population!B88*1000</f>
        <v>473.6024844720497</v>
      </c>
      <c r="E88" s="33">
        <f>+B88/'Rating units'!B88*1000</f>
        <v>778.85597548518888</v>
      </c>
    </row>
    <row r="89" spans="1:5" x14ac:dyDescent="0.25">
      <c r="A89" s="82" t="s">
        <v>132</v>
      </c>
      <c r="B89" s="77">
        <v>15373</v>
      </c>
      <c r="D89" s="33">
        <f>+B89/Population!B89*1000</f>
        <v>350.98173515981733</v>
      </c>
      <c r="E89" s="33">
        <f>+B89/'Rating units'!B89*1000</f>
        <v>734.35559377089896</v>
      </c>
    </row>
    <row r="90" spans="1:5" x14ac:dyDescent="0.25">
      <c r="A90" s="82" t="s">
        <v>133</v>
      </c>
      <c r="B90" s="77">
        <v>0</v>
      </c>
      <c r="D90" s="33">
        <f>+B90/Population!B90*1000</f>
        <v>0</v>
      </c>
      <c r="E90" s="33">
        <f>+B90/'Rating units'!B90*1000</f>
        <v>0</v>
      </c>
    </row>
    <row r="91" spans="1:5" x14ac:dyDescent="0.25">
      <c r="A91" s="82" t="s">
        <v>134</v>
      </c>
      <c r="B91" s="77">
        <v>3359.25</v>
      </c>
      <c r="D91" s="33">
        <f>+B91/Population!B91*1000</f>
        <v>103.36153846153846</v>
      </c>
      <c r="E91" s="33" t="e">
        <f>+B91/'Rating units'!B91*1000</f>
        <v>#DIV/0!</v>
      </c>
    </row>
    <row r="92" spans="1:5" x14ac:dyDescent="0.25">
      <c r="A92" s="82" t="s">
        <v>135</v>
      </c>
      <c r="B92" s="77">
        <v>0</v>
      </c>
      <c r="D92" s="33">
        <f>+B92/Population!B92*1000</f>
        <v>0</v>
      </c>
      <c r="E92" s="33">
        <f>+B92/'Rating units'!B92*1000</f>
        <v>0</v>
      </c>
    </row>
    <row r="93" spans="1:5" x14ac:dyDescent="0.25">
      <c r="A93" s="82" t="s">
        <v>136</v>
      </c>
      <c r="B93" s="77">
        <v>0</v>
      </c>
      <c r="D93" s="33">
        <f>+B93/Population!B93*1000</f>
        <v>0</v>
      </c>
      <c r="E93" s="33">
        <f>+B93/'Rating units'!B93*1000</f>
        <v>0</v>
      </c>
    </row>
    <row r="94" spans="1:5" x14ac:dyDescent="0.25">
      <c r="A94" s="82" t="s">
        <v>137</v>
      </c>
      <c r="B94" s="77">
        <v>13229</v>
      </c>
      <c r="D94" s="33">
        <f>+B94/Population!B94*1000</f>
        <v>377.97142857142859</v>
      </c>
      <c r="E94" s="33">
        <f>+B94/'Rating units'!B94*1000</f>
        <v>794.20063636909413</v>
      </c>
    </row>
    <row r="95" spans="1:5" x14ac:dyDescent="0.25">
      <c r="A95" s="82" t="s">
        <v>138</v>
      </c>
      <c r="B95" s="77">
        <v>24670</v>
      </c>
      <c r="D95" s="33">
        <f>+B95/Population!B95*1000</f>
        <v>281.62100456621005</v>
      </c>
      <c r="E95" s="33">
        <f>+B95/'Rating units'!B95*1000</f>
        <v>568.23678452147874</v>
      </c>
    </row>
    <row r="96" spans="1:5" x14ac:dyDescent="0.25">
      <c r="A96" s="82" t="s">
        <v>139</v>
      </c>
      <c r="B96" s="26"/>
      <c r="D96" s="33"/>
      <c r="E96" s="33"/>
    </row>
    <row r="97" spans="1:5" x14ac:dyDescent="0.25">
      <c r="A97" s="82" t="s">
        <v>140</v>
      </c>
      <c r="B97" s="26"/>
      <c r="D97" s="33"/>
      <c r="E97" s="33"/>
    </row>
    <row r="98" spans="1:5" x14ac:dyDescent="0.25">
      <c r="A98" s="82" t="s">
        <v>141</v>
      </c>
      <c r="B98" s="26"/>
      <c r="D98" s="33"/>
      <c r="E98" s="33"/>
    </row>
    <row r="99" spans="1:5" x14ac:dyDescent="0.25">
      <c r="A99" s="99"/>
      <c r="B99" s="99"/>
    </row>
    <row r="100" spans="1:5" x14ac:dyDescent="0.25">
      <c r="A100" s="98"/>
      <c r="B100" s="98"/>
    </row>
    <row r="101" spans="1:5" x14ac:dyDescent="0.25">
      <c r="A101" s="98"/>
      <c r="B101" s="98"/>
    </row>
    <row r="102" spans="1:5" x14ac:dyDescent="0.25">
      <c r="A102" s="98"/>
      <c r="B102" s="98"/>
    </row>
    <row r="103" spans="1:5" x14ac:dyDescent="0.25">
      <c r="A103" s="99"/>
      <c r="B103" s="99"/>
    </row>
    <row r="104" spans="1:5" x14ac:dyDescent="0.25">
      <c r="A104" s="98"/>
      <c r="B104" s="98"/>
    </row>
    <row r="105" spans="1:5" x14ac:dyDescent="0.25">
      <c r="A105" s="98"/>
      <c r="B105" s="98"/>
    </row>
    <row r="106" spans="1:5" x14ac:dyDescent="0.25">
      <c r="A106" s="98"/>
      <c r="B106" s="98"/>
    </row>
    <row r="107" spans="1:5" x14ac:dyDescent="0.25">
      <c r="A107" s="98"/>
      <c r="B107" s="98"/>
    </row>
    <row r="108" spans="1:5" x14ac:dyDescent="0.25">
      <c r="A108" s="98"/>
      <c r="B108" s="98"/>
    </row>
    <row r="109" spans="1:5" x14ac:dyDescent="0.25">
      <c r="A109" s="98"/>
      <c r="B109" s="98"/>
    </row>
    <row r="110" spans="1:5" x14ac:dyDescent="0.25">
      <c r="A110" s="98"/>
      <c r="B110" s="98"/>
    </row>
    <row r="111" spans="1:5" x14ac:dyDescent="0.25">
      <c r="A111" s="98"/>
      <c r="B111" s="98"/>
    </row>
    <row r="112" spans="1:5" x14ac:dyDescent="0.25">
      <c r="A112" s="98"/>
      <c r="B112" s="98"/>
    </row>
    <row r="113" spans="1:2" x14ac:dyDescent="0.25">
      <c r="A113" s="98"/>
      <c r="B113" s="98"/>
    </row>
    <row r="114" spans="1:2" x14ac:dyDescent="0.25">
      <c r="A114" s="98"/>
      <c r="B114" s="98"/>
    </row>
    <row r="115" spans="1:2" x14ac:dyDescent="0.25">
      <c r="A115" s="98"/>
      <c r="B115" s="98"/>
    </row>
    <row r="116" spans="1:2" x14ac:dyDescent="0.25">
      <c r="A116" s="98"/>
      <c r="B116" s="98"/>
    </row>
    <row r="117" spans="1:2" x14ac:dyDescent="0.25">
      <c r="A117" s="98"/>
      <c r="B117" s="98"/>
    </row>
    <row r="118" spans="1:2" x14ac:dyDescent="0.25">
      <c r="A118" s="98"/>
      <c r="B118" s="98"/>
    </row>
    <row r="119" spans="1:2" x14ac:dyDescent="0.25">
      <c r="A119" s="98"/>
      <c r="B119" s="98"/>
    </row>
    <row r="120" spans="1:2" x14ac:dyDescent="0.25">
      <c r="A120" s="98"/>
      <c r="B120" s="98"/>
    </row>
    <row r="121" spans="1:2" x14ac:dyDescent="0.25">
      <c r="A121" s="98"/>
      <c r="B121" s="98"/>
    </row>
    <row r="122" spans="1:2" x14ac:dyDescent="0.25">
      <c r="A122" s="98"/>
      <c r="B122" s="98"/>
    </row>
    <row r="123" spans="1:2" x14ac:dyDescent="0.25">
      <c r="A123" s="98"/>
      <c r="B123" s="98"/>
    </row>
    <row r="124" spans="1:2" x14ac:dyDescent="0.25">
      <c r="A124" s="98"/>
      <c r="B124" s="98"/>
    </row>
    <row r="125" spans="1:2" x14ac:dyDescent="0.25">
      <c r="A125" s="100"/>
      <c r="B125" s="100"/>
    </row>
  </sheetData>
  <mergeCells count="27">
    <mergeCell ref="A123:B123"/>
    <mergeCell ref="A124:B124"/>
    <mergeCell ref="A125:B125"/>
    <mergeCell ref="A117:B117"/>
    <mergeCell ref="A118:B118"/>
    <mergeCell ref="A119:B119"/>
    <mergeCell ref="A120:B120"/>
    <mergeCell ref="A121:B121"/>
    <mergeCell ref="A122:B122"/>
    <mergeCell ref="A116:B116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04:B104"/>
    <mergeCell ref="A99:B99"/>
    <mergeCell ref="A100:B100"/>
    <mergeCell ref="A101:B101"/>
    <mergeCell ref="A102:B102"/>
    <mergeCell ref="A103:B103"/>
  </mergeCells>
  <hyperlinks>
    <hyperlink ref="A1" location="Index!A1" display="Index" xr:uid="{00000000-0004-0000-1200-000000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125"/>
  <sheetViews>
    <sheetView topLeftCell="A73" workbookViewId="0">
      <selection activeCell="A19" sqref="A19"/>
    </sheetView>
  </sheetViews>
  <sheetFormatPr defaultRowHeight="15" x14ac:dyDescent="0.25"/>
  <cols>
    <col min="1" max="1" width="57.85546875" style="15" customWidth="1"/>
    <col min="2" max="2" width="22.710937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2" spans="1:7" x14ac:dyDescent="0.25">
      <c r="B2" s="15"/>
    </row>
    <row r="3" spans="1:7" x14ac:dyDescent="0.25">
      <c r="A3" s="1" t="s">
        <v>316</v>
      </c>
      <c r="B3" s="15"/>
      <c r="D3" s="16" t="s">
        <v>163</v>
      </c>
      <c r="E3" s="16" t="s">
        <v>164</v>
      </c>
      <c r="F3" s="1"/>
      <c r="G3" s="16"/>
    </row>
    <row r="4" spans="1:7" x14ac:dyDescent="0.25">
      <c r="A4" s="8" t="s">
        <v>357</v>
      </c>
      <c r="B4" s="15"/>
    </row>
    <row r="5" spans="1:7" x14ac:dyDescent="0.25">
      <c r="B5" s="15"/>
    </row>
    <row r="6" spans="1:7" x14ac:dyDescent="0.25">
      <c r="A6" s="82" t="s">
        <v>48</v>
      </c>
      <c r="B6" s="49" t="s">
        <v>357</v>
      </c>
    </row>
    <row r="7" spans="1:7" x14ac:dyDescent="0.25">
      <c r="A7" s="82" t="s">
        <v>49</v>
      </c>
      <c r="B7" s="77">
        <v>3101</v>
      </c>
      <c r="D7" s="33">
        <f>+B7/Population!B7*1000</f>
        <v>92.017804154302681</v>
      </c>
      <c r="E7" s="33">
        <f>+B7/'Rating units'!B7*1000</f>
        <v>201.40287068909527</v>
      </c>
    </row>
    <row r="8" spans="1:7" x14ac:dyDescent="0.25">
      <c r="A8" s="82" t="s">
        <v>50</v>
      </c>
      <c r="B8" s="49"/>
      <c r="D8" s="33"/>
      <c r="E8" s="33"/>
    </row>
    <row r="9" spans="1:7" x14ac:dyDescent="0.25">
      <c r="A9" s="82" t="s">
        <v>52</v>
      </c>
      <c r="B9" s="77">
        <v>440617</v>
      </c>
      <c r="D9" s="33">
        <f>+B9/Population!B9*1000</f>
        <v>272.92926164519326</v>
      </c>
      <c r="E9" s="33">
        <f>+B9/'Rating units'!B9*1000</f>
        <v>831.67922505436093</v>
      </c>
    </row>
    <row r="10" spans="1:7" x14ac:dyDescent="0.25">
      <c r="A10" s="82" t="s">
        <v>53</v>
      </c>
      <c r="B10" s="77">
        <v>440617</v>
      </c>
      <c r="D10" s="33">
        <f>+B10/Population!B10*1000</f>
        <v>272.92926164519326</v>
      </c>
      <c r="E10" s="33" t="e">
        <f>+B10/'Rating units'!B10*1000</f>
        <v>#DIV/0!</v>
      </c>
    </row>
    <row r="11" spans="1:7" x14ac:dyDescent="0.25">
      <c r="A11" s="82" t="s">
        <v>54</v>
      </c>
      <c r="B11" s="49"/>
      <c r="D11" s="33"/>
      <c r="E11" s="33"/>
    </row>
    <row r="12" spans="1:7" x14ac:dyDescent="0.25">
      <c r="A12" s="82" t="s">
        <v>55</v>
      </c>
      <c r="B12" s="49"/>
      <c r="D12" s="33"/>
      <c r="E12" s="33"/>
    </row>
    <row r="13" spans="1:7" x14ac:dyDescent="0.25">
      <c r="A13" s="82" t="s">
        <v>56</v>
      </c>
      <c r="B13" s="49"/>
      <c r="D13" s="33"/>
      <c r="E13" s="33"/>
    </row>
    <row r="14" spans="1:7" x14ac:dyDescent="0.25">
      <c r="A14" s="82" t="s">
        <v>57</v>
      </c>
      <c r="B14" s="77">
        <v>0</v>
      </c>
      <c r="D14" s="33">
        <f>+B14/Population!B14*1000</f>
        <v>0</v>
      </c>
      <c r="E14" s="33">
        <f>+B14/'Rating units'!B14*1000</f>
        <v>0</v>
      </c>
    </row>
    <row r="15" spans="1:7" x14ac:dyDescent="0.25">
      <c r="A15" s="82" t="s">
        <v>58</v>
      </c>
      <c r="B15" s="77">
        <v>1438</v>
      </c>
      <c r="D15" s="33">
        <f>+B15/Population!B15*1000</f>
        <v>140.98039215686276</v>
      </c>
      <c r="E15" s="33">
        <f>+B15/'Rating units'!B15*1000</f>
        <v>190.91874668082849</v>
      </c>
    </row>
    <row r="16" spans="1:7" x14ac:dyDescent="0.25">
      <c r="A16" s="82" t="s">
        <v>59</v>
      </c>
      <c r="B16" s="77">
        <v>726</v>
      </c>
      <c r="D16" s="33">
        <f>+B16/Population!B16*1000</f>
        <v>1.2102017002833805</v>
      </c>
      <c r="E16" s="33">
        <f>+B16/'Rating units'!B16*1000</f>
        <v>2.6706984649001799</v>
      </c>
    </row>
    <row r="17" spans="1:5" x14ac:dyDescent="0.25">
      <c r="A17" s="82" t="s">
        <v>60</v>
      </c>
      <c r="B17" s="77">
        <v>553.09400000000005</v>
      </c>
      <c r="D17" s="33">
        <f>+B17/Population!B17*1000</f>
        <v>62.145393258426978</v>
      </c>
      <c r="E17" s="33">
        <f>+B17/'Rating units'!B17*1000</f>
        <v>116.44084210526316</v>
      </c>
    </row>
    <row r="18" spans="1:5" x14ac:dyDescent="0.25">
      <c r="A18" s="82" t="s">
        <v>61</v>
      </c>
      <c r="B18" s="77">
        <v>638</v>
      </c>
      <c r="D18" s="33">
        <f>+B18/Population!B18*1000</f>
        <v>46.911764705882355</v>
      </c>
      <c r="E18" s="33">
        <f>+B18/'Rating units'!B18*1000</f>
        <v>82.578307015273111</v>
      </c>
    </row>
    <row r="19" spans="1:5" x14ac:dyDescent="0.25">
      <c r="A19" s="82" t="s">
        <v>62</v>
      </c>
      <c r="B19" s="77">
        <v>283</v>
      </c>
      <c r="D19" s="33">
        <f>+B19/Population!B19*1000</f>
        <v>14.365482233502537</v>
      </c>
      <c r="E19" s="33">
        <f>+B19/'Rating units'!B19*1000</f>
        <v>20.455366823274307</v>
      </c>
    </row>
    <row r="20" spans="1:5" x14ac:dyDescent="0.25">
      <c r="A20" s="82" t="s">
        <v>63</v>
      </c>
      <c r="B20" s="77">
        <v>26</v>
      </c>
      <c r="D20" s="33">
        <f>+B20/Population!B20*1000</f>
        <v>42.622950819672127</v>
      </c>
      <c r="E20" s="33">
        <f>+B20/'Rating units'!B20*1000</f>
        <v>46.678635547576299</v>
      </c>
    </row>
    <row r="21" spans="1:5" x14ac:dyDescent="0.25">
      <c r="A21" s="82" t="s">
        <v>64</v>
      </c>
      <c r="B21" s="77">
        <v>78574</v>
      </c>
      <c r="D21" s="33">
        <f>+B21/Population!B21*1000</f>
        <v>209.58655641504402</v>
      </c>
      <c r="E21" s="33">
        <f>+B21/'Rating units'!B21*1000</f>
        <v>476.87368376332927</v>
      </c>
    </row>
    <row r="22" spans="1:5" x14ac:dyDescent="0.25">
      <c r="A22" s="82" t="s">
        <v>65</v>
      </c>
      <c r="B22" s="77">
        <v>0</v>
      </c>
      <c r="D22" s="33">
        <f>+B22/Population!B22*1000</f>
        <v>0</v>
      </c>
      <c r="E22" s="33">
        <f>+B22/'Rating units'!B22*1000</f>
        <v>0</v>
      </c>
    </row>
    <row r="23" spans="1:5" x14ac:dyDescent="0.25">
      <c r="A23" s="82" t="s">
        <v>66</v>
      </c>
      <c r="B23" s="77">
        <v>18063</v>
      </c>
      <c r="D23" s="33">
        <f>+B23/Population!B23*1000</f>
        <v>142.22834645669292</v>
      </c>
      <c r="E23" s="33">
        <f>+B23/'Rating units'!B23*1000</f>
        <v>325.16066317438032</v>
      </c>
    </row>
    <row r="24" spans="1:5" x14ac:dyDescent="0.25">
      <c r="A24" s="82" t="s">
        <v>67</v>
      </c>
      <c r="B24" s="77">
        <v>6290</v>
      </c>
      <c r="D24" s="33">
        <f>+B24/Population!B24*1000</f>
        <v>101.45161290322581</v>
      </c>
      <c r="E24" s="33">
        <f>+B24/'Rating units'!B24*1000</f>
        <v>156.59621081982721</v>
      </c>
    </row>
    <row r="25" spans="1:5" x14ac:dyDescent="0.25">
      <c r="A25" s="82" t="s">
        <v>68</v>
      </c>
      <c r="B25" s="49"/>
      <c r="D25" s="33"/>
      <c r="E25" s="33"/>
    </row>
    <row r="26" spans="1:5" x14ac:dyDescent="0.25">
      <c r="A26" s="82" t="s">
        <v>69</v>
      </c>
      <c r="B26" s="77">
        <v>2085</v>
      </c>
      <c r="D26" s="33">
        <f>+B26/Population!B26*1000</f>
        <v>43.619246861924687</v>
      </c>
      <c r="E26" s="33">
        <f>+B26/'Rating units'!B26*1000</f>
        <v>88.235294117647058</v>
      </c>
    </row>
    <row r="27" spans="1:5" x14ac:dyDescent="0.25">
      <c r="A27" s="82" t="s">
        <v>70</v>
      </c>
      <c r="B27" s="77">
        <v>787</v>
      </c>
      <c r="D27" s="33">
        <f>+B27/Population!B27*1000</f>
        <v>63.212851405622494</v>
      </c>
      <c r="E27" s="33">
        <f>+B27/'Rating units'!B27*1000</f>
        <v>130.25488248924196</v>
      </c>
    </row>
    <row r="28" spans="1:5" x14ac:dyDescent="0.25">
      <c r="A28" s="82" t="s">
        <v>71</v>
      </c>
      <c r="B28" s="77">
        <v>15427</v>
      </c>
      <c r="D28" s="33">
        <f>+B28/Population!B28*1000</f>
        <v>30.560618066561016</v>
      </c>
      <c r="E28" s="33" t="e">
        <f>+B28/'Rating units'!B28*1000</f>
        <v>#DIV/0!</v>
      </c>
    </row>
    <row r="29" spans="1:5" x14ac:dyDescent="0.25">
      <c r="A29" s="82" t="s">
        <v>72</v>
      </c>
      <c r="B29" s="77">
        <v>1930</v>
      </c>
      <c r="D29" s="33">
        <f>+B29/Population!B29*1000</f>
        <v>142.43542435424357</v>
      </c>
      <c r="E29" s="33">
        <f>+B29/'Rating units'!B29*1000</f>
        <v>211.94816604436636</v>
      </c>
    </row>
    <row r="30" spans="1:5" x14ac:dyDescent="0.25">
      <c r="A30" s="82" t="s">
        <v>73</v>
      </c>
      <c r="B30" s="77">
        <v>22647</v>
      </c>
      <c r="D30" s="33">
        <f>+B30/Population!B30*1000</f>
        <v>140.49007444168734</v>
      </c>
      <c r="E30" s="33">
        <f>+B30/'Rating units'!B30*1000</f>
        <v>400.12367491166077</v>
      </c>
    </row>
    <row r="31" spans="1:5" x14ac:dyDescent="0.25">
      <c r="A31" s="82" t="s">
        <v>74</v>
      </c>
      <c r="B31" s="77">
        <v>5128</v>
      </c>
      <c r="D31" s="33">
        <f>+B31/Population!B31*1000</f>
        <v>65.241730279898206</v>
      </c>
      <c r="E31" s="33">
        <f>+B31/'Rating units'!B31*1000</f>
        <v>166.62875710804224</v>
      </c>
    </row>
    <row r="32" spans="1:5" x14ac:dyDescent="0.25">
      <c r="A32" s="82" t="s">
        <v>75</v>
      </c>
      <c r="B32" s="77">
        <v>2330</v>
      </c>
      <c r="D32" s="33">
        <f>+B32/Population!B32*1000</f>
        <v>119.18158567774937</v>
      </c>
      <c r="E32" s="33">
        <f>+B32/'Rating units'!B32*1000</f>
        <v>218.38972724716467</v>
      </c>
    </row>
    <row r="33" spans="1:5" x14ac:dyDescent="0.25">
      <c r="A33" s="82" t="s">
        <v>76</v>
      </c>
      <c r="B33" s="77">
        <v>2796</v>
      </c>
      <c r="D33" s="33">
        <f>+B33/Population!B33*1000</f>
        <v>17.312693498452013</v>
      </c>
      <c r="E33" s="33">
        <f>+B33/'Rating units'!B33*1000</f>
        <v>39.854607654479366</v>
      </c>
    </row>
    <row r="34" spans="1:5" x14ac:dyDescent="0.25">
      <c r="A34" s="82" t="s">
        <v>77</v>
      </c>
      <c r="B34" s="77">
        <v>3300</v>
      </c>
      <c r="D34" s="33">
        <f>+B34/Population!B34*1000</f>
        <v>103.44827586206897</v>
      </c>
      <c r="E34" s="33">
        <f>+B34/'Rating units'!B34*1000</f>
        <v>182.57261410788379</v>
      </c>
    </row>
    <row r="35" spans="1:5" x14ac:dyDescent="0.25">
      <c r="A35" s="82" t="s">
        <v>78</v>
      </c>
      <c r="B35" s="77">
        <v>1267</v>
      </c>
      <c r="D35" s="33">
        <f>+B35/Population!B35*1000</f>
        <v>99.763779527559052</v>
      </c>
      <c r="E35" s="33">
        <f>+B35/'Rating units'!B35*1000</f>
        <v>158.295852073963</v>
      </c>
    </row>
    <row r="36" spans="1:5" x14ac:dyDescent="0.25">
      <c r="A36" s="82" t="s">
        <v>79</v>
      </c>
      <c r="B36" s="77">
        <v>7810</v>
      </c>
      <c r="D36" s="33">
        <f>+B36/Population!B36*1000</f>
        <v>75.531914893617014</v>
      </c>
      <c r="E36" s="33">
        <f>+B36/'Rating units'!B36*1000</f>
        <v>201.29384777958197</v>
      </c>
    </row>
    <row r="37" spans="1:5" x14ac:dyDescent="0.25">
      <c r="A37" s="82" t="s">
        <v>80</v>
      </c>
      <c r="B37" s="77">
        <v>2181</v>
      </c>
      <c r="D37" s="33">
        <f>+B37/Population!B37*1000</f>
        <v>39.872029250457039</v>
      </c>
      <c r="E37" s="33">
        <f>+B37/'Rating units'!B37*1000</f>
        <v>86.513288377627916</v>
      </c>
    </row>
    <row r="38" spans="1:5" x14ac:dyDescent="0.25">
      <c r="A38" s="82" t="s">
        <v>81</v>
      </c>
      <c r="B38" s="77">
        <v>541.20799999999997</v>
      </c>
      <c r="D38" s="33">
        <f>+B38/Population!B38*1000</f>
        <v>145.09597855227881</v>
      </c>
      <c r="E38" s="33">
        <f>+B38/'Rating units'!B38*1000</f>
        <v>158.89841456253669</v>
      </c>
    </row>
    <row r="39" spans="1:5" x14ac:dyDescent="0.25">
      <c r="A39" s="82" t="s">
        <v>82</v>
      </c>
      <c r="B39" s="77">
        <v>4294</v>
      </c>
      <c r="D39" s="33">
        <f>+B39/Population!B39*1000</f>
        <v>197.88018433179724</v>
      </c>
      <c r="E39" s="33">
        <f>+B39/'Rating units'!B39*1000</f>
        <v>302.03277766054725</v>
      </c>
    </row>
    <row r="40" spans="1:5" x14ac:dyDescent="0.25">
      <c r="A40" s="82" t="s">
        <v>83</v>
      </c>
      <c r="B40" s="77">
        <v>8164</v>
      </c>
      <c r="D40" s="33">
        <f>+B40/Population!B40*1000</f>
        <v>156.69865642994242</v>
      </c>
      <c r="E40" s="33">
        <f>+B40/'Rating units'!B40*1000</f>
        <v>333.0477705707176</v>
      </c>
    </row>
    <row r="41" spans="1:5" x14ac:dyDescent="0.25">
      <c r="A41" s="82" t="s">
        <v>84</v>
      </c>
      <c r="B41" s="77">
        <v>3.01</v>
      </c>
      <c r="D41" s="33">
        <f>+B41/Population!B41*1000</f>
        <v>0.44264705882352939</v>
      </c>
      <c r="E41" s="33">
        <f>+B41/'Rating units'!B41*1000</f>
        <v>1.028005464480874</v>
      </c>
    </row>
    <row r="42" spans="1:5" x14ac:dyDescent="0.25">
      <c r="A42" s="82" t="s">
        <v>85</v>
      </c>
      <c r="B42" s="77">
        <v>3</v>
      </c>
      <c r="D42" s="33">
        <f>+B42/Population!B42*1000</f>
        <v>0.66371681415929207</v>
      </c>
      <c r="E42" s="33">
        <f>+B42/'Rating units'!B42*1000</f>
        <v>0.67537145429986489</v>
      </c>
    </row>
    <row r="43" spans="1:5" x14ac:dyDescent="0.25">
      <c r="A43" s="82" t="s">
        <v>86</v>
      </c>
      <c r="B43" s="77">
        <v>3039</v>
      </c>
      <c r="D43" s="33">
        <f>+B43/Population!B43*1000</f>
        <v>101.97986577181207</v>
      </c>
      <c r="E43" s="33">
        <f>+B43/'Rating units'!B43*1000</f>
        <v>207.73805454918312</v>
      </c>
    </row>
    <row r="44" spans="1:5" x14ac:dyDescent="0.25">
      <c r="A44" s="82" t="s">
        <v>87</v>
      </c>
      <c r="B44" s="77">
        <v>1220</v>
      </c>
      <c r="D44" s="33">
        <f>+B44/Population!B44*1000</f>
        <v>5.1498522583368507</v>
      </c>
      <c r="E44" s="33">
        <f>+B44/'Rating units'!B44*1000</f>
        <v>11.260533675456653</v>
      </c>
    </row>
    <row r="45" spans="1:5" x14ac:dyDescent="0.25">
      <c r="A45" s="82" t="s">
        <v>88</v>
      </c>
      <c r="B45" s="49"/>
      <c r="D45" s="33"/>
      <c r="E45" s="33"/>
    </row>
    <row r="46" spans="1:5" x14ac:dyDescent="0.25">
      <c r="A46" s="82" t="s">
        <v>89</v>
      </c>
      <c r="B46" s="77">
        <v>3674</v>
      </c>
      <c r="D46" s="33">
        <f>+B46/Population!B46*1000</f>
        <v>80.747252747252745</v>
      </c>
      <c r="E46" s="33">
        <f>+B46/'Rating units'!B46*1000</f>
        <v>138.75146342384531</v>
      </c>
    </row>
    <row r="47" spans="1:5" x14ac:dyDescent="0.25">
      <c r="A47" s="82" t="s">
        <v>90</v>
      </c>
      <c r="B47" s="77">
        <v>3182.3789999999999</v>
      </c>
      <c r="D47" s="33">
        <f>+B47/Population!B47*1000</f>
        <v>129.36500000000001</v>
      </c>
      <c r="E47" s="33">
        <f>+B47/'Rating units'!B47*1000</f>
        <v>261.06472518457753</v>
      </c>
    </row>
    <row r="48" spans="1:5" x14ac:dyDescent="0.25">
      <c r="A48" s="82" t="s">
        <v>91</v>
      </c>
      <c r="B48" s="77">
        <v>1711</v>
      </c>
      <c r="D48" s="33">
        <f>+B48/Population!B48*1000</f>
        <v>50.175953079178889</v>
      </c>
      <c r="E48" s="33">
        <f>+B48/'Rating units'!B48*1000</f>
        <v>112.8635413162356</v>
      </c>
    </row>
    <row r="49" spans="1:5" x14ac:dyDescent="0.25">
      <c r="A49" s="82" t="s">
        <v>92</v>
      </c>
      <c r="B49" s="77">
        <v>0</v>
      </c>
      <c r="D49" s="33">
        <f>+B49/Population!B49*1000</f>
        <v>0</v>
      </c>
      <c r="E49" s="33">
        <f>+B49/'Rating units'!B49*1000</f>
        <v>0</v>
      </c>
    </row>
    <row r="50" spans="1:5" x14ac:dyDescent="0.25">
      <c r="A50" s="82" t="s">
        <v>93</v>
      </c>
      <c r="B50" s="77">
        <v>5092</v>
      </c>
      <c r="D50" s="33">
        <f>+B50/Population!B50*1000</f>
        <v>100.63241106719367</v>
      </c>
      <c r="E50" s="33">
        <f>+B50/'Rating units'!B50*1000</f>
        <v>231.96064139941691</v>
      </c>
    </row>
    <row r="51" spans="1:5" x14ac:dyDescent="0.25">
      <c r="A51" s="82" t="s">
        <v>94</v>
      </c>
      <c r="B51" s="77">
        <v>7570</v>
      </c>
      <c r="D51" s="33">
        <f>+B51/Population!B51*1000</f>
        <v>94.86215538847118</v>
      </c>
      <c r="E51" s="33">
        <f>+B51/'Rating units'!B51*1000</f>
        <v>215.80477792348478</v>
      </c>
    </row>
    <row r="52" spans="1:5" x14ac:dyDescent="0.25">
      <c r="A52" s="82" t="s">
        <v>95</v>
      </c>
      <c r="B52" s="49"/>
      <c r="D52" s="33"/>
      <c r="E52" s="33"/>
    </row>
    <row r="53" spans="1:5" x14ac:dyDescent="0.25">
      <c r="A53" s="82" t="s">
        <v>96</v>
      </c>
      <c r="B53" s="77">
        <v>110</v>
      </c>
      <c r="D53" s="33">
        <f>+B53/Population!B53*1000</f>
        <v>0.64177362893815637</v>
      </c>
      <c r="E53" s="33">
        <f>+B53/'Rating units'!B53*1000</f>
        <v>1.232631107126849</v>
      </c>
    </row>
    <row r="54" spans="1:5" x14ac:dyDescent="0.25">
      <c r="A54" s="82" t="s">
        <v>97</v>
      </c>
      <c r="B54" s="77">
        <v>0</v>
      </c>
      <c r="D54" s="33">
        <f>+B54/Population!B54*1000</f>
        <v>0</v>
      </c>
      <c r="E54" s="33">
        <f>+B54/'Rating units'!B54*1000</f>
        <v>0</v>
      </c>
    </row>
    <row r="55" spans="1:5" x14ac:dyDescent="0.25">
      <c r="A55" s="82" t="s">
        <v>98</v>
      </c>
      <c r="B55" s="77">
        <v>1</v>
      </c>
      <c r="D55" s="33">
        <f>+B55/Population!B55*1000</f>
        <v>4.5620437956204385E-3</v>
      </c>
      <c r="E55" s="33">
        <f>+B55/'Rating units'!B55*1000</f>
        <v>8.74294007588872E-3</v>
      </c>
    </row>
    <row r="56" spans="1:5" x14ac:dyDescent="0.25">
      <c r="A56" s="82" t="s">
        <v>99</v>
      </c>
      <c r="B56" s="77">
        <v>563</v>
      </c>
      <c r="D56" s="33">
        <f>+B56/Population!B56*1000</f>
        <v>56.412825651302605</v>
      </c>
      <c r="E56" s="33">
        <f>+B56/'Rating units'!B56*1000</f>
        <v>103.39761248852159</v>
      </c>
    </row>
    <row r="57" spans="1:5" x14ac:dyDescent="0.25">
      <c r="A57" s="82" t="s">
        <v>100</v>
      </c>
      <c r="B57" s="77">
        <v>8209</v>
      </c>
      <c r="D57" s="33">
        <f>+B57/Population!B57*1000</f>
        <v>95.121668597914251</v>
      </c>
      <c r="E57" s="33">
        <f>+B57/'Rating units'!B57*1000</f>
        <v>250.76368523949171</v>
      </c>
    </row>
    <row r="58" spans="1:5" x14ac:dyDescent="0.25">
      <c r="A58" s="82" t="s">
        <v>101</v>
      </c>
      <c r="B58" s="49"/>
      <c r="D58" s="33"/>
      <c r="E58" s="33"/>
    </row>
    <row r="59" spans="1:5" x14ac:dyDescent="0.25">
      <c r="A59" s="82" t="s">
        <v>102</v>
      </c>
      <c r="B59" s="77">
        <v>3692</v>
      </c>
      <c r="D59" s="33">
        <f>+B59/Population!B59*1000</f>
        <v>66.642599277978348</v>
      </c>
      <c r="E59" s="33">
        <f>+B59/'Rating units'!B59*1000</f>
        <v>202.00251682442413</v>
      </c>
    </row>
    <row r="60" spans="1:5" x14ac:dyDescent="0.25">
      <c r="A60" s="82" t="s">
        <v>103</v>
      </c>
      <c r="B60" s="77">
        <v>7253</v>
      </c>
      <c r="D60" s="33">
        <f>+B60/Population!B60*1000</f>
        <v>209.02017291066284</v>
      </c>
      <c r="E60" s="33">
        <f>+B60/'Rating units'!B60*1000</f>
        <v>323.79464285714289</v>
      </c>
    </row>
    <row r="61" spans="1:5" x14ac:dyDescent="0.25">
      <c r="A61" s="82" t="s">
        <v>104</v>
      </c>
      <c r="B61" s="77">
        <v>402</v>
      </c>
      <c r="D61" s="33">
        <f>+B61/Population!B61*1000</f>
        <v>27.162162162162161</v>
      </c>
      <c r="E61" s="33">
        <f>+B61/'Rating units'!B61*1000</f>
        <v>44.321940463065047</v>
      </c>
    </row>
    <row r="62" spans="1:5" x14ac:dyDescent="0.25">
      <c r="A62" s="82" t="s">
        <v>105</v>
      </c>
      <c r="B62" s="49"/>
      <c r="D62" s="33"/>
      <c r="E62" s="33"/>
    </row>
    <row r="63" spans="1:5" x14ac:dyDescent="0.25">
      <c r="A63" s="82" t="s">
        <v>106</v>
      </c>
      <c r="B63" s="77">
        <v>8293</v>
      </c>
      <c r="D63" s="33">
        <f>+B63/Population!B63*1000</f>
        <v>117.63120567375887</v>
      </c>
      <c r="E63" s="33">
        <f>+B63/'Rating units'!B63*1000</f>
        <v>287.95138888888886</v>
      </c>
    </row>
    <row r="64" spans="1:5" x14ac:dyDescent="0.25">
      <c r="A64" s="82" t="s">
        <v>107</v>
      </c>
      <c r="B64" s="77">
        <v>1683</v>
      </c>
      <c r="D64" s="33">
        <f>+B64/Population!B64*1000</f>
        <v>134.64000000000001</v>
      </c>
      <c r="E64" s="33">
        <f>+B64/'Rating units'!B64*1000</f>
        <v>170.39586919104991</v>
      </c>
    </row>
    <row r="65" spans="1:5" x14ac:dyDescent="0.25">
      <c r="A65" s="82" t="s">
        <v>108</v>
      </c>
      <c r="B65" s="77">
        <v>4898</v>
      </c>
      <c r="D65" s="33">
        <f>+B65/Population!B65*1000</f>
        <v>87.15302491103202</v>
      </c>
      <c r="E65" s="33">
        <f>+B65/'Rating units'!B65*1000</f>
        <v>210.96610242494722</v>
      </c>
    </row>
    <row r="66" spans="1:5" x14ac:dyDescent="0.25">
      <c r="A66" s="82" t="s">
        <v>109</v>
      </c>
      <c r="B66" s="77">
        <v>6544</v>
      </c>
      <c r="D66" s="33">
        <f>+B66/Population!B66*1000</f>
        <v>236.24548736462094</v>
      </c>
      <c r="E66" s="33">
        <f>+B66/'Rating units'!B66*1000</f>
        <v>438.81177496144301</v>
      </c>
    </row>
    <row r="67" spans="1:5" x14ac:dyDescent="0.25">
      <c r="A67" s="82" t="s">
        <v>110</v>
      </c>
      <c r="B67" s="77">
        <v>912</v>
      </c>
      <c r="D67" s="33">
        <f>+B67/Population!B67*1000</f>
        <v>38.319327731092436</v>
      </c>
      <c r="E67" s="33">
        <f>+B67/'Rating units'!B67*1000</f>
        <v>85.433255269320838</v>
      </c>
    </row>
    <row r="68" spans="1:5" x14ac:dyDescent="0.25">
      <c r="A68" s="82" t="s">
        <v>111</v>
      </c>
      <c r="B68" s="77">
        <v>923</v>
      </c>
      <c r="D68" s="33">
        <f>+B68/Population!B68*1000</f>
        <v>91.386138613861391</v>
      </c>
      <c r="E68" s="33">
        <f>+B68/'Rating units'!B68*1000</f>
        <v>140.91603053435114</v>
      </c>
    </row>
    <row r="69" spans="1:5" x14ac:dyDescent="0.25">
      <c r="A69" s="82" t="s">
        <v>112</v>
      </c>
      <c r="B69" s="77">
        <v>20</v>
      </c>
      <c r="D69" s="33">
        <f>+B69/Population!B69*1000</f>
        <v>0.6472491909385113</v>
      </c>
      <c r="E69" s="33">
        <f>+B69/'Rating units'!B69*1000</f>
        <v>0.94876660341555974</v>
      </c>
    </row>
    <row r="70" spans="1:5" x14ac:dyDescent="0.25">
      <c r="A70" s="82" t="s">
        <v>113</v>
      </c>
      <c r="B70" s="49"/>
      <c r="D70" s="33">
        <f>+B70/Population!B70*1000</f>
        <v>0</v>
      </c>
      <c r="E70" s="33">
        <f>+B70/'Rating units'!B70*1000</f>
        <v>0</v>
      </c>
    </row>
    <row r="71" spans="1:5" x14ac:dyDescent="0.25">
      <c r="A71" s="82" t="s">
        <v>114</v>
      </c>
      <c r="B71" s="77">
        <v>570</v>
      </c>
      <c r="D71" s="33">
        <f>+B71/Population!B71*1000</f>
        <v>61.29032258064516</v>
      </c>
      <c r="E71" s="33">
        <f>+B71/'Rating units'!B71*1000</f>
        <v>129.36904221516116</v>
      </c>
    </row>
    <row r="72" spans="1:5" x14ac:dyDescent="0.25">
      <c r="A72" s="82" t="s">
        <v>115</v>
      </c>
      <c r="B72" s="77">
        <v>0</v>
      </c>
      <c r="D72" s="33">
        <f>+B72/Population!B72*1000</f>
        <v>0</v>
      </c>
      <c r="E72" s="33">
        <f>+B72/'Rating units'!B72*1000</f>
        <v>0</v>
      </c>
    </row>
    <row r="73" spans="1:5" x14ac:dyDescent="0.25">
      <c r="A73" s="82" t="s">
        <v>116</v>
      </c>
      <c r="B73" s="77">
        <v>596</v>
      </c>
      <c r="D73" s="33">
        <f>+B73/Population!B73*1000</f>
        <v>33.960113960113958</v>
      </c>
      <c r="E73" s="33">
        <f>+B73/'Rating units'!B73*1000</f>
        <v>55.529674834622192</v>
      </c>
    </row>
    <row r="74" spans="1:5" x14ac:dyDescent="0.25">
      <c r="A74" s="82" t="s">
        <v>117</v>
      </c>
      <c r="B74" s="77">
        <v>9864</v>
      </c>
      <c r="D74" s="33">
        <f>+B74/Population!B74*1000</f>
        <v>196.49402390438249</v>
      </c>
      <c r="E74" s="33">
        <f>+B74/'Rating units'!B74*1000</f>
        <v>413.6369354635803</v>
      </c>
    </row>
    <row r="75" spans="1:5" x14ac:dyDescent="0.25">
      <c r="A75" s="82" t="s">
        <v>118</v>
      </c>
      <c r="B75" s="77">
        <v>10389</v>
      </c>
      <c r="D75" s="33">
        <f>+B75/Population!B75*1000</f>
        <v>286.98895027624309</v>
      </c>
      <c r="E75" s="33">
        <f>+B75/'Rating units'!B75*1000</f>
        <v>468.81768953068593</v>
      </c>
    </row>
    <row r="76" spans="1:5" x14ac:dyDescent="0.25">
      <c r="A76" s="82" t="s">
        <v>119</v>
      </c>
      <c r="B76" s="77">
        <v>20911</v>
      </c>
      <c r="D76" s="33">
        <f>+B76/Population!B76*1000</f>
        <v>163.11232449297972</v>
      </c>
      <c r="E76" s="33">
        <f>+B76/'Rating units'!B76*1000</f>
        <v>395.26311810071076</v>
      </c>
    </row>
    <row r="77" spans="1:5" x14ac:dyDescent="0.25">
      <c r="A77" s="82" t="s">
        <v>120</v>
      </c>
      <c r="B77" s="77">
        <v>3179</v>
      </c>
      <c r="D77" s="33">
        <f>+B77/Population!B77*1000</f>
        <v>111.93661971830986</v>
      </c>
      <c r="E77" s="33">
        <f>+B77/'Rating units'!B77*1000</f>
        <v>117.17906200287709</v>
      </c>
    </row>
    <row r="78" spans="1:5" x14ac:dyDescent="0.25">
      <c r="A78" s="82" t="s">
        <v>121</v>
      </c>
      <c r="B78" s="77">
        <v>6442.7460000000001</v>
      </c>
      <c r="D78" s="33">
        <f>+B78/Population!B78*1000</f>
        <v>137.96029978586725</v>
      </c>
      <c r="E78" s="33">
        <f>+B78/'Rating units'!B78*1000</f>
        <v>285.08987123324044</v>
      </c>
    </row>
    <row r="79" spans="1:5" x14ac:dyDescent="0.25">
      <c r="A79" s="82" t="s">
        <v>122</v>
      </c>
      <c r="B79" s="77">
        <v>1892</v>
      </c>
      <c r="D79" s="33">
        <f>+B79/Population!B79*1000</f>
        <v>44.413145539906097</v>
      </c>
      <c r="E79" s="33">
        <f>+B79/'Rating units'!B79*1000</f>
        <v>112.11187485186062</v>
      </c>
    </row>
    <row r="80" spans="1:5" x14ac:dyDescent="0.25">
      <c r="A80" s="82" t="s">
        <v>123</v>
      </c>
      <c r="B80" s="77">
        <v>3008</v>
      </c>
      <c r="D80" s="33">
        <f>+B80/Population!B80*1000</f>
        <v>42.247191011235955</v>
      </c>
      <c r="E80" s="33">
        <f>+B80/'Rating units'!B80*1000</f>
        <v>103.78139663262489</v>
      </c>
    </row>
    <row r="81" spans="1:5" x14ac:dyDescent="0.25">
      <c r="A81" s="82" t="s">
        <v>124</v>
      </c>
      <c r="B81" s="77">
        <v>0</v>
      </c>
      <c r="D81" s="33">
        <f>+B81/Population!B81*1000</f>
        <v>0</v>
      </c>
      <c r="E81" s="33">
        <f>+B81/'Rating units'!B81*1000</f>
        <v>0</v>
      </c>
    </row>
    <row r="82" spans="1:5" x14ac:dyDescent="0.25">
      <c r="A82" s="82" t="s">
        <v>125</v>
      </c>
      <c r="B82" s="77">
        <v>6497</v>
      </c>
      <c r="D82" s="33">
        <f>+B82/Population!B82*1000</f>
        <v>112.40484429065745</v>
      </c>
      <c r="E82" s="33">
        <f>+B82/'Rating units'!B82*1000</f>
        <v>269.87621500373848</v>
      </c>
    </row>
    <row r="83" spans="1:5" x14ac:dyDescent="0.25">
      <c r="A83" s="82" t="s">
        <v>126</v>
      </c>
      <c r="B83" s="77">
        <v>43</v>
      </c>
      <c r="D83" s="33">
        <f>+B83/Population!B83*1000</f>
        <v>5.4088050314465406</v>
      </c>
      <c r="E83" s="33">
        <f>+B83/'Rating units'!B83*1000</f>
        <v>4.7948260481712754</v>
      </c>
    </row>
    <row r="84" spans="1:5" x14ac:dyDescent="0.25">
      <c r="A84" s="82" t="s">
        <v>127</v>
      </c>
      <c r="B84" s="77">
        <v>1016</v>
      </c>
      <c r="D84" s="33">
        <f>+B84/Population!B84*1000</f>
        <v>19.689922480620154</v>
      </c>
      <c r="E84" s="33">
        <f>+B84/'Rating units'!B84*1000</f>
        <v>48.778145854337701</v>
      </c>
    </row>
    <row r="85" spans="1:5" x14ac:dyDescent="0.25">
      <c r="A85" s="82" t="s">
        <v>128</v>
      </c>
      <c r="B85" s="77">
        <v>473.07799999999997</v>
      </c>
      <c r="D85" s="33">
        <f>+B85/Population!B85*1000</f>
        <v>58.046380368098156</v>
      </c>
      <c r="E85" s="33">
        <f>+B85/'Rating units'!B85*1000</f>
        <v>65.018966465090699</v>
      </c>
    </row>
    <row r="86" spans="1:5" x14ac:dyDescent="0.25">
      <c r="A86" s="82" t="s">
        <v>129</v>
      </c>
      <c r="B86" s="49"/>
      <c r="D86" s="33"/>
      <c r="E86" s="33"/>
    </row>
    <row r="87" spans="1:5" x14ac:dyDescent="0.25">
      <c r="A87" s="82" t="s">
        <v>130</v>
      </c>
      <c r="B87" s="77">
        <v>0</v>
      </c>
      <c r="D87" s="33">
        <f>+B87/Population!B87*1000</f>
        <v>0</v>
      </c>
      <c r="E87" s="33">
        <f>+B87/'Rating units'!B87*1000</f>
        <v>0</v>
      </c>
    </row>
    <row r="88" spans="1:5" x14ac:dyDescent="0.25">
      <c r="A88" s="82" t="s">
        <v>131</v>
      </c>
      <c r="B88" s="77">
        <v>3009</v>
      </c>
      <c r="D88" s="33">
        <f>+B88/Population!B88*1000</f>
        <v>311.49068322981367</v>
      </c>
      <c r="E88" s="33">
        <f>+B88/'Rating units'!B88*1000</f>
        <v>512.25740551583249</v>
      </c>
    </row>
    <row r="89" spans="1:5" x14ac:dyDescent="0.25">
      <c r="A89" s="82" t="s">
        <v>132</v>
      </c>
      <c r="B89" s="77">
        <v>4886</v>
      </c>
      <c r="D89" s="33">
        <f>+B89/Population!B89*1000</f>
        <v>111.5525114155251</v>
      </c>
      <c r="E89" s="33">
        <f>+B89/'Rating units'!B89*1000</f>
        <v>233.40021018438904</v>
      </c>
    </row>
    <row r="90" spans="1:5" x14ac:dyDescent="0.25">
      <c r="A90" s="82" t="s">
        <v>133</v>
      </c>
      <c r="B90" s="77">
        <v>22961</v>
      </c>
      <c r="D90" s="33">
        <f>+B90/Population!B90*1000</f>
        <v>110.44252044252043</v>
      </c>
      <c r="E90" s="33">
        <f>+B90/'Rating units'!B90*1000</f>
        <v>298.62917490375611</v>
      </c>
    </row>
    <row r="91" spans="1:5" x14ac:dyDescent="0.25">
      <c r="A91" s="82" t="s">
        <v>134</v>
      </c>
      <c r="B91" s="77">
        <v>313.471</v>
      </c>
      <c r="D91" s="33">
        <f>+B91/Population!B91*1000</f>
        <v>9.6452615384615381</v>
      </c>
      <c r="E91" s="33" t="e">
        <f>+B91/'Rating units'!B91*1000</f>
        <v>#DIV/0!</v>
      </c>
    </row>
    <row r="92" spans="1:5" x14ac:dyDescent="0.25">
      <c r="A92" s="82" t="s">
        <v>135</v>
      </c>
      <c r="B92" s="77">
        <v>8730</v>
      </c>
      <c r="D92" s="33">
        <f>+B92/Population!B92*1000</f>
        <v>182.63598326359835</v>
      </c>
      <c r="E92" s="33">
        <f>+B92/'Rating units'!B92*1000</f>
        <v>423.29325058184639</v>
      </c>
    </row>
    <row r="93" spans="1:5" x14ac:dyDescent="0.25">
      <c r="A93" s="82" t="s">
        <v>136</v>
      </c>
      <c r="B93" s="77">
        <v>882.47299999999996</v>
      </c>
      <c r="D93" s="33">
        <f>+B93/Population!B93*1000</f>
        <v>100.73892694063927</v>
      </c>
      <c r="E93" s="33">
        <f>+B93/'Rating units'!B93*1000</f>
        <v>132.96263372005424</v>
      </c>
    </row>
    <row r="94" spans="1:5" x14ac:dyDescent="0.25">
      <c r="A94" s="82" t="s">
        <v>137</v>
      </c>
      <c r="B94" s="77">
        <v>2645</v>
      </c>
      <c r="D94" s="33">
        <f>+B94/Population!B94*1000</f>
        <v>75.571428571428569</v>
      </c>
      <c r="E94" s="33">
        <f>+B94/'Rating units'!B94*1000</f>
        <v>158.79209941766223</v>
      </c>
    </row>
    <row r="95" spans="1:5" x14ac:dyDescent="0.25">
      <c r="A95" s="82" t="s">
        <v>138</v>
      </c>
      <c r="B95" s="77">
        <v>8395</v>
      </c>
      <c r="D95" s="33">
        <f>+B95/Population!B95*1000</f>
        <v>95.833333333333343</v>
      </c>
      <c r="E95" s="33">
        <f>+B95/'Rating units'!B95*1000</f>
        <v>193.36634803639296</v>
      </c>
    </row>
    <row r="96" spans="1:5" x14ac:dyDescent="0.25">
      <c r="A96" s="82" t="s">
        <v>139</v>
      </c>
      <c r="B96" s="26"/>
      <c r="D96" s="33"/>
      <c r="E96" s="33"/>
    </row>
    <row r="97" spans="1:5" x14ac:dyDescent="0.25">
      <c r="A97" s="82" t="s">
        <v>140</v>
      </c>
      <c r="B97" s="26"/>
      <c r="D97" s="33"/>
      <c r="E97" s="33"/>
    </row>
    <row r="98" spans="1:5" x14ac:dyDescent="0.25">
      <c r="A98" s="82" t="s">
        <v>141</v>
      </c>
      <c r="B98" s="26"/>
      <c r="D98" s="33"/>
      <c r="E98" s="33"/>
    </row>
    <row r="99" spans="1:5" x14ac:dyDescent="0.25">
      <c r="A99" s="99"/>
      <c r="B99" s="99"/>
    </row>
    <row r="100" spans="1:5" x14ac:dyDescent="0.25">
      <c r="A100" s="98"/>
      <c r="B100" s="98"/>
    </row>
    <row r="101" spans="1:5" x14ac:dyDescent="0.25">
      <c r="A101" s="98"/>
      <c r="B101" s="98"/>
    </row>
    <row r="102" spans="1:5" x14ac:dyDescent="0.25">
      <c r="A102" s="98"/>
      <c r="B102" s="98"/>
    </row>
    <row r="103" spans="1:5" x14ac:dyDescent="0.25">
      <c r="A103" s="99"/>
      <c r="B103" s="99"/>
    </row>
    <row r="104" spans="1:5" x14ac:dyDescent="0.25">
      <c r="A104" s="98"/>
      <c r="B104" s="98"/>
    </row>
    <row r="105" spans="1:5" x14ac:dyDescent="0.25">
      <c r="A105" s="98"/>
      <c r="B105" s="98"/>
    </row>
    <row r="106" spans="1:5" x14ac:dyDescent="0.25">
      <c r="A106" s="98"/>
      <c r="B106" s="98"/>
    </row>
    <row r="107" spans="1:5" x14ac:dyDescent="0.25">
      <c r="A107" s="98"/>
      <c r="B107" s="98"/>
    </row>
    <row r="108" spans="1:5" x14ac:dyDescent="0.25">
      <c r="A108" s="98"/>
      <c r="B108" s="98"/>
    </row>
    <row r="109" spans="1:5" x14ac:dyDescent="0.25">
      <c r="A109" s="98"/>
      <c r="B109" s="98"/>
    </row>
    <row r="110" spans="1:5" x14ac:dyDescent="0.25">
      <c r="A110" s="98"/>
      <c r="B110" s="98"/>
    </row>
    <row r="111" spans="1:5" x14ac:dyDescent="0.25">
      <c r="A111" s="98"/>
      <c r="B111" s="98"/>
    </row>
    <row r="112" spans="1:5" x14ac:dyDescent="0.25">
      <c r="A112" s="98"/>
      <c r="B112" s="98"/>
    </row>
    <row r="113" spans="1:2" x14ac:dyDescent="0.25">
      <c r="A113" s="98"/>
      <c r="B113" s="98"/>
    </row>
    <row r="114" spans="1:2" x14ac:dyDescent="0.25">
      <c r="A114" s="98"/>
      <c r="B114" s="98"/>
    </row>
    <row r="115" spans="1:2" x14ac:dyDescent="0.25">
      <c r="A115" s="98"/>
      <c r="B115" s="98"/>
    </row>
    <row r="116" spans="1:2" x14ac:dyDescent="0.25">
      <c r="A116" s="98"/>
      <c r="B116" s="98"/>
    </row>
    <row r="117" spans="1:2" x14ac:dyDescent="0.25">
      <c r="A117" s="98"/>
      <c r="B117" s="98"/>
    </row>
    <row r="118" spans="1:2" x14ac:dyDescent="0.25">
      <c r="A118" s="98"/>
      <c r="B118" s="98"/>
    </row>
    <row r="119" spans="1:2" x14ac:dyDescent="0.25">
      <c r="A119" s="98"/>
      <c r="B119" s="98"/>
    </row>
    <row r="120" spans="1:2" x14ac:dyDescent="0.25">
      <c r="A120" s="98"/>
      <c r="B120" s="98"/>
    </row>
    <row r="121" spans="1:2" x14ac:dyDescent="0.25">
      <c r="A121" s="98"/>
      <c r="B121" s="98"/>
    </row>
    <row r="122" spans="1:2" x14ac:dyDescent="0.25">
      <c r="A122" s="98"/>
      <c r="B122" s="98"/>
    </row>
    <row r="123" spans="1:2" x14ac:dyDescent="0.25">
      <c r="A123" s="98"/>
      <c r="B123" s="98"/>
    </row>
    <row r="124" spans="1:2" x14ac:dyDescent="0.25">
      <c r="A124" s="98"/>
      <c r="B124" s="98"/>
    </row>
    <row r="125" spans="1:2" x14ac:dyDescent="0.25">
      <c r="A125" s="100"/>
      <c r="B125" s="100"/>
    </row>
  </sheetData>
  <mergeCells count="27">
    <mergeCell ref="A123:B123"/>
    <mergeCell ref="A124:B124"/>
    <mergeCell ref="A125:B125"/>
    <mergeCell ref="A117:B117"/>
    <mergeCell ref="A118:B118"/>
    <mergeCell ref="A119:B119"/>
    <mergeCell ref="A120:B120"/>
    <mergeCell ref="A121:B121"/>
    <mergeCell ref="A122:B122"/>
    <mergeCell ref="A116:B116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04:B104"/>
    <mergeCell ref="A99:B99"/>
    <mergeCell ref="A100:B100"/>
    <mergeCell ref="A101:B101"/>
    <mergeCell ref="A102:B102"/>
    <mergeCell ref="A103:B103"/>
  </mergeCells>
  <hyperlinks>
    <hyperlink ref="A1" location="Index!A1" display="Index" xr:uid="{00000000-0004-0000-13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workbookViewId="0"/>
  </sheetViews>
  <sheetFormatPr defaultRowHeight="15" x14ac:dyDescent="0.25"/>
  <cols>
    <col min="1" max="1" width="24.7109375" style="15" customWidth="1"/>
    <col min="2" max="8" width="20.28515625" style="15" customWidth="1"/>
    <col min="9" max="16384" width="9.140625" style="15"/>
  </cols>
  <sheetData>
    <row r="1" spans="1:7" x14ac:dyDescent="0.25">
      <c r="A1" s="14" t="s">
        <v>35</v>
      </c>
      <c r="C1" s="22"/>
      <c r="D1" s="22"/>
    </row>
    <row r="2" spans="1:7" x14ac:dyDescent="0.25">
      <c r="C2" s="22"/>
      <c r="D2" s="22"/>
    </row>
    <row r="3" spans="1:7" x14ac:dyDescent="0.25">
      <c r="A3" s="1" t="s">
        <v>322</v>
      </c>
      <c r="B3" s="1"/>
      <c r="C3" s="34"/>
      <c r="D3" s="34"/>
    </row>
    <row r="4" spans="1:7" x14ac:dyDescent="0.25">
      <c r="A4" s="6"/>
      <c r="B4" s="6"/>
      <c r="C4" s="34"/>
      <c r="D4" s="34"/>
    </row>
    <row r="5" spans="1:7" x14ac:dyDescent="0.25">
      <c r="A5" s="1" t="s">
        <v>29</v>
      </c>
      <c r="B5" s="6"/>
      <c r="C5" s="34"/>
      <c r="D5" s="34"/>
    </row>
    <row r="6" spans="1:7" x14ac:dyDescent="0.25">
      <c r="A6" s="6" t="s">
        <v>30</v>
      </c>
      <c r="B6" s="7">
        <v>24000</v>
      </c>
      <c r="C6" s="54" t="s">
        <v>204</v>
      </c>
      <c r="D6" s="34"/>
    </row>
    <row r="7" spans="1:7" x14ac:dyDescent="0.25">
      <c r="A7" s="6" t="s">
        <v>31</v>
      </c>
      <c r="B7" s="7">
        <v>15238</v>
      </c>
      <c r="C7" s="54" t="s">
        <v>203</v>
      </c>
      <c r="D7" s="34"/>
    </row>
    <row r="8" spans="1:7" x14ac:dyDescent="0.25">
      <c r="A8" s="6" t="s">
        <v>329</v>
      </c>
      <c r="B8" s="7">
        <v>1309.0999999999999</v>
      </c>
      <c r="C8" s="54" t="s">
        <v>330</v>
      </c>
      <c r="D8" s="34"/>
    </row>
    <row r="9" spans="1:7" x14ac:dyDescent="0.25">
      <c r="A9" s="6" t="s">
        <v>332</v>
      </c>
      <c r="B9" s="7">
        <v>398</v>
      </c>
      <c r="C9" s="54"/>
      <c r="D9" s="34"/>
    </row>
    <row r="10" spans="1:7" x14ac:dyDescent="0.25">
      <c r="A10" s="6" t="s">
        <v>333</v>
      </c>
      <c r="B10" s="7">
        <v>479</v>
      </c>
      <c r="C10" s="54"/>
      <c r="D10" s="34"/>
    </row>
    <row r="11" spans="1:7" x14ac:dyDescent="0.25">
      <c r="A11" s="6"/>
      <c r="B11" s="6"/>
      <c r="C11" s="34"/>
      <c r="D11" s="34"/>
    </row>
    <row r="12" spans="1:7" x14ac:dyDescent="0.25">
      <c r="A12" s="1" t="s">
        <v>323</v>
      </c>
      <c r="B12" s="6"/>
      <c r="C12" s="34"/>
      <c r="D12" s="34"/>
    </row>
    <row r="14" spans="1:7" ht="24" x14ac:dyDescent="0.25">
      <c r="A14" s="3" t="s">
        <v>319</v>
      </c>
      <c r="B14" s="85" t="s">
        <v>30</v>
      </c>
      <c r="C14" s="85" t="s">
        <v>320</v>
      </c>
      <c r="D14" s="85" t="s">
        <v>31</v>
      </c>
      <c r="E14" s="85" t="s">
        <v>327</v>
      </c>
      <c r="F14" s="85" t="s">
        <v>326</v>
      </c>
      <c r="G14" s="85" t="s">
        <v>328</v>
      </c>
    </row>
    <row r="15" spans="1:7" x14ac:dyDescent="0.25">
      <c r="A15" s="5" t="s">
        <v>321</v>
      </c>
      <c r="B15" s="35">
        <f>+B6</f>
        <v>24000</v>
      </c>
      <c r="C15" s="35">
        <f>+B6/B8</f>
        <v>18.333206019402645</v>
      </c>
      <c r="D15" s="35">
        <f>+B7</f>
        <v>15238</v>
      </c>
      <c r="E15" s="35">
        <f>+B10/B6*1000</f>
        <v>19.958333333333336</v>
      </c>
      <c r="F15" s="35" t="s">
        <v>331</v>
      </c>
      <c r="G15" s="35" t="s">
        <v>331</v>
      </c>
    </row>
    <row r="16" spans="1:7" x14ac:dyDescent="0.25">
      <c r="A16" s="5" t="s">
        <v>52</v>
      </c>
      <c r="B16" s="35">
        <f>VLOOKUP($A16,Population!$A$6:$D$98,2,FALSE)</f>
        <v>1614400</v>
      </c>
      <c r="C16" s="35">
        <f>VLOOKUP($A16,Population!$A$6:$D$98,4,FALSE)</f>
        <v>326.80161943319837</v>
      </c>
      <c r="D16" s="35">
        <f>VLOOKUP($A16,'Rating units'!$A$6:$B$98,2,FALSE)</f>
        <v>529792</v>
      </c>
      <c r="E16" s="35">
        <f>VLOOKUP($A16,'Length of roads'!$A$6:$H$95,7,FALSE)</f>
        <v>0.87029236868186322</v>
      </c>
      <c r="F16" s="35">
        <f>VLOOKUP($A16,'Total operating expenses'!$A$6:$E$98,4,FALSE)</f>
        <v>1285.4292616451933</v>
      </c>
      <c r="G16" s="35">
        <f>VLOOKUP($A16,'8006 Total operating expenditur'!$A$6:$E$98,4,FALSE)</f>
        <v>2134.7912537165512</v>
      </c>
    </row>
    <row r="17" spans="1:7" x14ac:dyDescent="0.25">
      <c r="A17" s="5" t="s">
        <v>74</v>
      </c>
      <c r="B17" s="35">
        <f>VLOOKUP($A17,Population!$A$6:$D$98,2,FALSE)</f>
        <v>78600</v>
      </c>
      <c r="C17" s="35">
        <f>VLOOKUP($A17,Population!$A$6:$D$98,4,FALSE)</f>
        <v>15.037306294241439</v>
      </c>
      <c r="D17" s="35">
        <f>VLOOKUP($A17,'Rating units'!$A$6:$B$98,2,FALSE)</f>
        <v>30775</v>
      </c>
      <c r="E17" s="35">
        <f>VLOOKUP($A17,'Length of roads'!$A$6:$H$95,7,FALSE)</f>
        <v>7.5445292620865141</v>
      </c>
      <c r="F17" s="35">
        <f>VLOOKUP($A17,'Total operating expenses'!$A$6:$E$98,4,FALSE)</f>
        <v>1273.1806615776081</v>
      </c>
      <c r="G17" s="35">
        <f>VLOOKUP($A17,'8006 Total operating expenditur'!$A$6:$E$98,4,FALSE)</f>
        <v>1277.4045801526718</v>
      </c>
    </row>
    <row r="18" spans="1:7" x14ac:dyDescent="0.25">
      <c r="A18" s="5" t="s">
        <v>75</v>
      </c>
      <c r="B18" s="35">
        <f>VLOOKUP($A18,Population!$A$6:$D$98,2,FALSE)</f>
        <v>19550</v>
      </c>
      <c r="C18" s="35">
        <f>VLOOKUP($A18,Population!$A$6:$D$98,4,FALSE)</f>
        <v>15.393700787401574</v>
      </c>
      <c r="D18" s="35">
        <f>VLOOKUP($A18,'Rating units'!$A$6:$B$98,2,FALSE)</f>
        <v>10669</v>
      </c>
      <c r="E18" s="35">
        <f>VLOOKUP($A18,'Length of roads'!$A$6:$H$95,7,FALSE)</f>
        <v>7.1099744245524299</v>
      </c>
      <c r="F18" s="35">
        <f>VLOOKUP($A18,'Total operating expenses'!$A$6:$E$98,4,FALSE)</f>
        <v>1658.8746803069055</v>
      </c>
      <c r="G18" s="35">
        <f>VLOOKUP($A18,'8006 Total operating expenditur'!$A$6:$E$98,4,FALSE)</f>
        <v>1668.7979539641944</v>
      </c>
    </row>
    <row r="19" spans="1:7" x14ac:dyDescent="0.25">
      <c r="A19" s="5" t="s">
        <v>91</v>
      </c>
      <c r="B19" s="35">
        <f>VLOOKUP($A19,Population!$A$6:$D$98,2,FALSE)</f>
        <v>34100</v>
      </c>
      <c r="C19" s="35">
        <f>VLOOKUP($A19,Population!$A$6:$D$98,4,FALSE)</f>
        <v>19.43019943019943</v>
      </c>
      <c r="D19" s="35">
        <f>VLOOKUP($A19,'Rating units'!$A$6:$B$98,2,FALSE)</f>
        <v>15159.9</v>
      </c>
      <c r="E19" s="35">
        <f>VLOOKUP($A19,'Length of roads'!$A$6:$H$95,7,FALSE)</f>
        <v>3.5483870967741939</v>
      </c>
      <c r="F19" s="35">
        <f>VLOOKUP($A19,'Total operating expenses'!$A$6:$E$98,4,FALSE)</f>
        <v>1306.3636363636365</v>
      </c>
      <c r="G19" s="35">
        <f>VLOOKUP($A19,'8006 Total operating expenditur'!$A$6:$E$98,4,FALSE)</f>
        <v>1381.524926686217</v>
      </c>
    </row>
    <row r="20" spans="1:7" x14ac:dyDescent="0.25">
      <c r="A20" s="5" t="s">
        <v>106</v>
      </c>
      <c r="B20" s="35">
        <f>VLOOKUP($A20,Population!$A$6:$D$98,2,FALSE)</f>
        <v>70500</v>
      </c>
      <c r="C20" s="35">
        <f>VLOOKUP($A20,Population!$A$6:$D$98,4,FALSE)</f>
        <v>29.265255292652554</v>
      </c>
      <c r="D20" s="35">
        <f>VLOOKUP($A20,'Rating units'!$A$6:$B$98,2,FALSE)</f>
        <v>28800</v>
      </c>
      <c r="E20" s="35">
        <f>VLOOKUP($A20,'Length of roads'!$A$6:$H$95,7,FALSE)</f>
        <v>3.6879432624113475</v>
      </c>
      <c r="F20" s="35">
        <f>VLOOKUP($A20,'Total operating expenses'!$A$6:$E$98,4,FALSE)</f>
        <v>1588.2411347517732</v>
      </c>
      <c r="G20" s="35">
        <f>VLOOKUP($A20,'8006 Total operating expenditur'!$A$6:$E$98,4,FALSE)</f>
        <v>1540.5673758865248</v>
      </c>
    </row>
    <row r="21" spans="1:7" x14ac:dyDescent="0.25">
      <c r="A21" s="5" t="s">
        <v>110</v>
      </c>
      <c r="B21" s="35">
        <f>VLOOKUP($A21,Population!$A$6:$D$98,2,FALSE)</f>
        <v>23800</v>
      </c>
      <c r="C21" s="35">
        <f>VLOOKUP($A21,Population!$A$6:$D$98,4,FALSE)</f>
        <v>13.084112149532711</v>
      </c>
      <c r="D21" s="35">
        <f>VLOOKUP($A21,'Rating units'!$A$6:$B$98,2,FALSE)</f>
        <v>10675</v>
      </c>
      <c r="E21" s="35">
        <f>VLOOKUP($A21,'Length of roads'!$A$6:$H$95,7,FALSE)</f>
        <v>0.58823529411764697</v>
      </c>
      <c r="F21" s="35">
        <f>VLOOKUP($A21,'Total operating expenses'!$A$6:$E$98,4,FALSE)</f>
        <v>1355.5882352941176</v>
      </c>
      <c r="G21" s="35">
        <f>VLOOKUP($A21,'8006 Total operating expenditur'!$A$6:$E$98,4,FALSE)</f>
        <v>1266.8907563025209</v>
      </c>
    </row>
    <row r="22" spans="1:7" x14ac:dyDescent="0.25">
      <c r="A22" s="5" t="s">
        <v>111</v>
      </c>
      <c r="B22" s="35">
        <f>VLOOKUP($A22,Population!$A$6:$D$98,2,FALSE)</f>
        <v>10100</v>
      </c>
      <c r="C22" s="35">
        <f>VLOOKUP($A22,Population!$A$6:$D$98,4,FALSE)</f>
        <v>4.2312526183493926</v>
      </c>
      <c r="D22" s="35">
        <f>VLOOKUP($A22,'Rating units'!$A$6:$B$98,2,FALSE)</f>
        <v>6550</v>
      </c>
      <c r="E22" s="35">
        <f>VLOOKUP($A22,'Length of roads'!$A$6:$H$95,7,FALSE)</f>
        <v>43.960396039603957</v>
      </c>
      <c r="F22" s="35">
        <f>VLOOKUP($A22,'Total operating expenses'!$A$6:$E$98,4,FALSE)</f>
        <v>1756.3366336633662</v>
      </c>
      <c r="G22" s="35">
        <f>VLOOKUP($A22,'8006 Total operating expenditur'!$A$6:$E$98,4,FALSE)</f>
        <v>1675.2475247524751</v>
      </c>
    </row>
    <row r="23" spans="1:7" x14ac:dyDescent="0.25">
      <c r="A23" s="5" t="s">
        <v>120</v>
      </c>
      <c r="B23" s="35">
        <f>VLOOKUP($A23,Population!$A$6:$D$98,2,FALSE)</f>
        <v>28400</v>
      </c>
      <c r="C23" s="35">
        <f>VLOOKUP($A23,Population!$A$6:$D$98,4,FALSE)</f>
        <v>12.868146805618487</v>
      </c>
      <c r="D23" s="35">
        <f>VLOOKUP($A23,'Rating units'!$A$6:$B$98,2,FALSE)</f>
        <v>27129.420099999999</v>
      </c>
      <c r="E23" s="35">
        <f>VLOOKUP($A23,'Length of roads'!$A$6:$H$95,7,FALSE)</f>
        <v>13.098591549295776</v>
      </c>
      <c r="F23" s="35">
        <f>VLOOKUP($A23,'Total operating expenses'!$A$6:$E$98,4,FALSE)</f>
        <v>2604.823943661972</v>
      </c>
      <c r="G23" s="35">
        <f>VLOOKUP($A23,'8006 Total operating expenditur'!$A$6:$E$98,4,FALSE)</f>
        <v>2828.6971830985913</v>
      </c>
    </row>
    <row r="24" spans="1:7" x14ac:dyDescent="0.25">
      <c r="A24" s="5" t="s">
        <v>121</v>
      </c>
      <c r="B24" s="35">
        <f>VLOOKUP($A24,Population!$A$6:$D$98,2,FALSE)</f>
        <v>46700</v>
      </c>
      <c r="C24" s="35">
        <f>VLOOKUP($A24,Population!$A$6:$D$98,4,FALSE)</f>
        <v>17.08744968898646</v>
      </c>
      <c r="D24" s="35">
        <f>VLOOKUP($A24,'Rating units'!$A$6:$B$98,2,FALSE)</f>
        <v>22599</v>
      </c>
      <c r="E24" s="35">
        <f>VLOOKUP($A24,'Length of roads'!$A$6:$H$95,7,FALSE)</f>
        <v>27.987152034261239</v>
      </c>
      <c r="F24" s="35">
        <f>VLOOKUP($A24,'Total operating expenses'!$A$6:$E$98,4,FALSE)</f>
        <v>1503.8329764453961</v>
      </c>
      <c r="G24" s="35">
        <f>VLOOKUP($A24,'8006 Total operating expenditur'!$A$6:$E$98,4,FALSE)</f>
        <v>1529.8975588865096</v>
      </c>
    </row>
    <row r="25" spans="1:7" x14ac:dyDescent="0.25">
      <c r="A25" s="5" t="s">
        <v>123</v>
      </c>
      <c r="B25" s="35">
        <f>VLOOKUP($A25,Population!$A$6:$D$98,2,FALSE)</f>
        <v>71200</v>
      </c>
      <c r="C25" s="35">
        <f>VLOOKUP($A25,Population!$A$6:$D$98,4,FALSE)</f>
        <v>16.170792641380878</v>
      </c>
      <c r="D25" s="35">
        <f>VLOOKUP($A25,'Rating units'!$A$6:$B$98,2,FALSE)</f>
        <v>28984</v>
      </c>
      <c r="E25" s="35">
        <f>VLOOKUP($A25,'Length of roads'!$A$6:$H$95,7,FALSE)</f>
        <v>10.941011235955056</v>
      </c>
      <c r="F25" s="35">
        <f>VLOOKUP($A25,'Total operating expenses'!$A$6:$E$98,4,FALSE)</f>
        <v>1422.5842696629213</v>
      </c>
      <c r="G25" s="35">
        <f>VLOOKUP($A25,'8006 Total operating expenditur'!$A$6:$E$98,4,FALSE)</f>
        <v>1351.6011235955057</v>
      </c>
    </row>
    <row r="26" spans="1:7" x14ac:dyDescent="0.25">
      <c r="A26" s="5" t="s">
        <v>135</v>
      </c>
      <c r="B26" s="35">
        <f>VLOOKUP($A26,Population!$A$6:$D$98,2,FALSE)</f>
        <v>47800</v>
      </c>
      <c r="C26" s="35">
        <f>VLOOKUP($A26,Population!$A$6:$D$98,4,FALSE)</f>
        <v>24.500256278831369</v>
      </c>
      <c r="D26" s="35">
        <f>VLOOKUP($A26,'Rating units'!$A$6:$B$98,2,FALSE)</f>
        <v>20624</v>
      </c>
      <c r="E26" s="35">
        <f>VLOOKUP($A26,'Length of roads'!$A$6:$H$95,7,FALSE)</f>
        <v>6.98744769874477</v>
      </c>
      <c r="F26" s="35">
        <f>VLOOKUP($A26,'Total operating expenses'!$A$6:$E$98,4,FALSE)</f>
        <v>1493.765690376569</v>
      </c>
      <c r="G26" s="35">
        <f>VLOOKUP($A26,'8006 Total operating expenditur'!$A$6:$E$98,4,FALSE)</f>
        <v>1592.4058577405858</v>
      </c>
    </row>
    <row r="27" spans="1:7" x14ac:dyDescent="0.25">
      <c r="A27" s="5" t="s">
        <v>132</v>
      </c>
      <c r="B27" s="35">
        <f>VLOOKUP($A27,Population!$A$6:$D$98,2,FALSE)</f>
        <v>43800</v>
      </c>
      <c r="C27" s="35">
        <f>VLOOKUP($A27,Population!$A$6:$D$98,4,FALSE)</f>
        <v>18.457648546144121</v>
      </c>
      <c r="D27" s="35">
        <f>VLOOKUP($A27,'Rating units'!$A$6:$B$98,2,FALSE)</f>
        <v>20934</v>
      </c>
      <c r="E27" s="35">
        <f>VLOOKUP($A27,'Length of roads'!$A$6:$H$95,7,FALSE)</f>
        <v>12.260273972602739</v>
      </c>
      <c r="F27" s="35">
        <f>VLOOKUP($A27,'Total operating expenses'!$A$6:$E$98,4,FALSE)</f>
        <v>1805.2739726027398</v>
      </c>
      <c r="G27" s="35">
        <f>VLOOKUP($A27,'8006 Total operating expenditur'!$A$6:$E$98,4,FALSE)</f>
        <v>1637.1232876712329</v>
      </c>
    </row>
    <row r="28" spans="1:7" x14ac:dyDescent="0.25">
      <c r="A28" s="5" t="s">
        <v>125</v>
      </c>
      <c r="B28" s="35">
        <f>VLOOKUP($A28,Population!$A$6:$D$98,2,FALSE)</f>
        <v>57800</v>
      </c>
      <c r="C28" s="35">
        <f>VLOOKUP($A28,Population!$A$6:$D$98,4,FALSE)</f>
        <v>26.071267478574651</v>
      </c>
      <c r="D28" s="35">
        <f>VLOOKUP($A28,'Rating units'!$A$6:$B$98,2,FALSE)</f>
        <v>24074</v>
      </c>
      <c r="E28" s="35">
        <f>VLOOKUP($A28,'Length of roads'!$A$6:$H$95,7,FALSE)</f>
        <v>23.979238754325259</v>
      </c>
      <c r="F28" s="35">
        <f>VLOOKUP($A28,'Total operating expenses'!$A$6:$E$98,4,FALSE)</f>
        <v>1378.0795847750865</v>
      </c>
      <c r="G28" s="35">
        <f>VLOOKUP($A28,'8006 Total operating expenditur'!$A$6:$E$98,4,FALSE)</f>
        <v>1397.3356401384083</v>
      </c>
    </row>
    <row r="29" spans="1:7" x14ac:dyDescent="0.25">
      <c r="A29" s="5" t="s">
        <v>117</v>
      </c>
      <c r="B29" s="35">
        <f>VLOOKUP($A29,Population!$A$6:$D$98,2,FALSE)</f>
        <v>50200</v>
      </c>
      <c r="C29" s="35">
        <f>VLOOKUP($A29,Population!$A$6:$D$98,4,FALSE)</f>
        <v>5.2204658901830285</v>
      </c>
      <c r="D29" s="35">
        <f>VLOOKUP($A29,'Rating units'!$A$6:$B$98,2,FALSE)</f>
        <v>23847</v>
      </c>
      <c r="E29" s="35">
        <f>VLOOKUP($A29,'Length of roads'!$A$6:$H$95,7,FALSE)</f>
        <v>31.095617529880478</v>
      </c>
      <c r="F29" s="35">
        <f>VLOOKUP($A29,'Total operating expenses'!$A$6:$E$98,4,FALSE)</f>
        <v>1803.8047808764941</v>
      </c>
      <c r="G29" s="35">
        <f>VLOOKUP($A29,'8006 Total operating expenditur'!$A$6:$E$98,4,FALSE)</f>
        <v>2010.1792828685259</v>
      </c>
    </row>
    <row r="30" spans="1:7" x14ac:dyDescent="0.25">
      <c r="A30" s="5" t="s">
        <v>89</v>
      </c>
      <c r="B30" s="35">
        <f>VLOOKUP($A30,Population!$A$6:$D$98,2,FALSE)</f>
        <v>45500</v>
      </c>
      <c r="C30" s="35">
        <f>VLOOKUP($A30,Population!$A$6:$D$98,4,FALSE)</f>
        <v>4.3507362784471217</v>
      </c>
      <c r="D30" s="35">
        <f>VLOOKUP($A30,'Rating units'!$A$6:$B$98,2,FALSE)</f>
        <v>26479</v>
      </c>
      <c r="E30" s="35">
        <f>VLOOKUP($A30,'Length of roads'!$A$6:$H$95,7,FALSE)</f>
        <v>27.714285714285715</v>
      </c>
      <c r="F30" s="35">
        <f>VLOOKUP($A30,'Total operating expenses'!$A$6:$E$98,4,FALSE)</f>
        <v>2225.8901098901101</v>
      </c>
      <c r="G30" s="35">
        <f>VLOOKUP($A30,'8006 Total operating expenditur'!$A$6:$E$98,4,FALSE)</f>
        <v>2153.802197802198</v>
      </c>
    </row>
    <row r="31" spans="1:7" x14ac:dyDescent="0.25">
      <c r="A31" s="5" t="s">
        <v>69</v>
      </c>
      <c r="B31" s="35">
        <f>VLOOKUP($A31,Population!$A$6:$D$98,2,FALSE)</f>
        <v>47800</v>
      </c>
      <c r="C31" s="35">
        <f>VLOOKUP($A31,Population!$A$6:$D$98,4,FALSE)</f>
        <v>5.6999761507274025</v>
      </c>
      <c r="D31" s="35">
        <f>VLOOKUP($A31,'Rating units'!$A$6:$B$98,2,FALSE)</f>
        <v>23630</v>
      </c>
      <c r="E31" s="35">
        <f>VLOOKUP($A31,'Length of roads'!$A$6:$H$95,7,FALSE)</f>
        <v>27.94979079497908</v>
      </c>
      <c r="F31" s="35">
        <f>VLOOKUP($A31,'Total operating expenses'!$A$6:$E$98,4,FALSE)</f>
        <v>1753.765690376569</v>
      </c>
      <c r="G31" s="35">
        <f>VLOOKUP($A31,'8006 Total operating expenditur'!$A$6:$E$98,4,FALSE)</f>
        <v>1754.0794979079496</v>
      </c>
    </row>
  </sheetData>
  <dataValidations count="1">
    <dataValidation type="list" allowBlank="1" showInputMessage="1" showErrorMessage="1" sqref="A16:A31" xr:uid="{00000000-0002-0000-0100-000000000000}">
      <formula1>Councils</formula1>
    </dataValidation>
  </dataValidations>
  <hyperlinks>
    <hyperlink ref="A1" location="Index!A1" display="Index" xr:uid="{00000000-0004-0000-0100-000000000000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82359-5F5F-4FD0-93EC-E40B54241BD8}">
  <dimension ref="A1:G125"/>
  <sheetViews>
    <sheetView workbookViewId="0">
      <selection activeCell="B9" sqref="B9"/>
    </sheetView>
  </sheetViews>
  <sheetFormatPr defaultRowHeight="15" x14ac:dyDescent="0.25"/>
  <cols>
    <col min="1" max="1" width="57.85546875" style="15" customWidth="1"/>
    <col min="2" max="2" width="31.2851562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2" spans="1:7" x14ac:dyDescent="0.25">
      <c r="B2" s="15"/>
    </row>
    <row r="3" spans="1:7" x14ac:dyDescent="0.25">
      <c r="A3" s="1" t="s">
        <v>316</v>
      </c>
      <c r="B3" s="15"/>
      <c r="D3" s="16" t="s">
        <v>163</v>
      </c>
      <c r="E3" s="16" t="s">
        <v>164</v>
      </c>
      <c r="F3" s="1"/>
      <c r="G3" s="16"/>
    </row>
    <row r="4" spans="1:7" x14ac:dyDescent="0.25">
      <c r="A4" s="49" t="s">
        <v>358</v>
      </c>
      <c r="B4" s="15"/>
    </row>
    <row r="5" spans="1:7" x14ac:dyDescent="0.25">
      <c r="B5" s="15"/>
    </row>
    <row r="6" spans="1:7" x14ac:dyDescent="0.25">
      <c r="A6" s="90" t="s">
        <v>48</v>
      </c>
      <c r="B6" s="49" t="s">
        <v>358</v>
      </c>
    </row>
    <row r="7" spans="1:7" x14ac:dyDescent="0.25">
      <c r="A7" s="90" t="s">
        <v>49</v>
      </c>
      <c r="B7" s="77">
        <v>13827</v>
      </c>
      <c r="D7" s="33">
        <f>+B7/Population!B7*1000</f>
        <v>410.2967359050445</v>
      </c>
      <c r="E7" s="33">
        <f>+B7/'Rating units'!B7*1000</f>
        <v>898.0320841722413</v>
      </c>
    </row>
    <row r="8" spans="1:7" x14ac:dyDescent="0.25">
      <c r="A8" s="90" t="s">
        <v>50</v>
      </c>
      <c r="B8" s="49"/>
      <c r="D8" s="33"/>
      <c r="E8" s="33"/>
    </row>
    <row r="9" spans="1:7" x14ac:dyDescent="0.25">
      <c r="A9" s="90" t="s">
        <v>52</v>
      </c>
      <c r="B9" s="77">
        <v>823205</v>
      </c>
      <c r="D9" s="33">
        <f>+B9/Population!B9*1000</f>
        <v>509.91389990089198</v>
      </c>
      <c r="E9" s="33">
        <f>+B9/'Rating units'!B9*1000</f>
        <v>1553.8267848514133</v>
      </c>
    </row>
    <row r="10" spans="1:7" x14ac:dyDescent="0.25">
      <c r="A10" s="90" t="s">
        <v>53</v>
      </c>
      <c r="B10" s="77">
        <v>823205</v>
      </c>
      <c r="D10" s="33">
        <f>+B10/Population!B10*1000</f>
        <v>509.91389990089198</v>
      </c>
      <c r="E10" s="33" t="e">
        <f>+B10/'Rating units'!B10*1000</f>
        <v>#DIV/0!</v>
      </c>
    </row>
    <row r="11" spans="1:7" x14ac:dyDescent="0.25">
      <c r="A11" s="90" t="s">
        <v>54</v>
      </c>
      <c r="B11" s="49"/>
      <c r="D11" s="33"/>
      <c r="E11" s="33"/>
    </row>
    <row r="12" spans="1:7" x14ac:dyDescent="0.25">
      <c r="A12" s="90" t="s">
        <v>55</v>
      </c>
      <c r="B12" s="49"/>
      <c r="D12" s="33"/>
      <c r="E12" s="33"/>
    </row>
    <row r="13" spans="1:7" x14ac:dyDescent="0.25">
      <c r="A13" s="90" t="s">
        <v>56</v>
      </c>
      <c r="B13" s="49"/>
      <c r="D13" s="33"/>
      <c r="E13" s="33"/>
    </row>
    <row r="14" spans="1:7" x14ac:dyDescent="0.25">
      <c r="A14" s="90" t="s">
        <v>57</v>
      </c>
      <c r="B14" s="77">
        <v>5873</v>
      </c>
      <c r="D14" s="33">
        <f>+B14/Population!B14*1000</f>
        <v>20.010221465076658</v>
      </c>
      <c r="E14" s="33">
        <f>+B14/'Rating units'!B14*1000</f>
        <v>48.140133444810573</v>
      </c>
    </row>
    <row r="15" spans="1:7" x14ac:dyDescent="0.25">
      <c r="A15" s="90" t="s">
        <v>58</v>
      </c>
      <c r="B15" s="77">
        <v>5532</v>
      </c>
      <c r="D15" s="33">
        <f>+B15/Population!B15*1000</f>
        <v>542.35294117647061</v>
      </c>
      <c r="E15" s="33">
        <f>+B15/'Rating units'!B15*1000</f>
        <v>734.46627721720654</v>
      </c>
    </row>
    <row r="16" spans="1:7" x14ac:dyDescent="0.25">
      <c r="A16" s="90" t="s">
        <v>59</v>
      </c>
      <c r="B16" s="77">
        <v>3376</v>
      </c>
      <c r="D16" s="33">
        <f>+B16/Population!B16*1000</f>
        <v>5.6276046007667944</v>
      </c>
      <c r="E16" s="33">
        <f>+B16/'Rating units'!B16*1000</f>
        <v>12.419115726588164</v>
      </c>
    </row>
    <row r="17" spans="1:5" x14ac:dyDescent="0.25">
      <c r="A17" s="90" t="s">
        <v>60</v>
      </c>
      <c r="B17" s="77">
        <v>3476.4949999999999</v>
      </c>
      <c r="D17" s="33">
        <f>+B17/Population!B17*1000</f>
        <v>390.61741573033709</v>
      </c>
      <c r="E17" s="33">
        <f>+B17/'Rating units'!B17*1000</f>
        <v>731.8936842105262</v>
      </c>
    </row>
    <row r="18" spans="1:5" x14ac:dyDescent="0.25">
      <c r="A18" s="90" t="s">
        <v>61</v>
      </c>
      <c r="B18" s="77">
        <v>11974</v>
      </c>
      <c r="D18" s="33">
        <f>+B18/Population!B18*1000</f>
        <v>880.44117647058829</v>
      </c>
      <c r="E18" s="33">
        <f>+B18/'Rating units'!B18*1000</f>
        <v>1549.8317369919753</v>
      </c>
    </row>
    <row r="19" spans="1:5" x14ac:dyDescent="0.25">
      <c r="A19" s="90" t="s">
        <v>62</v>
      </c>
      <c r="B19" s="77">
        <v>10398</v>
      </c>
      <c r="D19" s="33">
        <f>+B19/Population!B19*1000</f>
        <v>527.81725888324866</v>
      </c>
      <c r="E19" s="33">
        <f>+B19/'Rating units'!B19*1000</f>
        <v>751.57209974701846</v>
      </c>
    </row>
    <row r="20" spans="1:5" x14ac:dyDescent="0.25">
      <c r="A20" s="90" t="s">
        <v>63</v>
      </c>
      <c r="B20" s="77">
        <v>2163</v>
      </c>
      <c r="D20" s="33">
        <f>+B20/Population!B20*1000</f>
        <v>3545.9016393442621</v>
      </c>
      <c r="E20" s="33">
        <f>+B20/'Rating units'!B20*1000</f>
        <v>3883.303411131059</v>
      </c>
    </row>
    <row r="21" spans="1:5" x14ac:dyDescent="0.25">
      <c r="A21" s="90" t="s">
        <v>64</v>
      </c>
      <c r="B21" s="77">
        <v>161166</v>
      </c>
      <c r="D21" s="33">
        <f>+B21/Population!B21*1000</f>
        <v>429.89063750333423</v>
      </c>
      <c r="E21" s="33">
        <f>+B21/'Rating units'!B21*1000</f>
        <v>978.13302259526984</v>
      </c>
    </row>
    <row r="22" spans="1:5" x14ac:dyDescent="0.25">
      <c r="A22" s="90" t="s">
        <v>65</v>
      </c>
      <c r="B22" s="77">
        <v>12039</v>
      </c>
      <c r="D22" s="33">
        <f>+B22/Population!B22*1000</f>
        <v>689.91404011461316</v>
      </c>
      <c r="E22" s="33">
        <f>+B22/'Rating units'!B22*1000</f>
        <v>926.14816524348032</v>
      </c>
    </row>
    <row r="23" spans="1:5" x14ac:dyDescent="0.25">
      <c r="A23" s="90" t="s">
        <v>66</v>
      </c>
      <c r="B23" s="77">
        <v>53446</v>
      </c>
      <c r="D23" s="33">
        <f>+B23/Population!B23*1000</f>
        <v>420.83464566929138</v>
      </c>
      <c r="E23" s="33">
        <f>+B23/'Rating units'!B23*1000</f>
        <v>962.10689276520679</v>
      </c>
    </row>
    <row r="24" spans="1:5" x14ac:dyDescent="0.25">
      <c r="A24" s="90" t="s">
        <v>67</v>
      </c>
      <c r="B24" s="77">
        <v>26887</v>
      </c>
      <c r="D24" s="33">
        <f>+B24/Population!B24*1000</f>
        <v>433.66129032258067</v>
      </c>
      <c r="E24" s="33">
        <f>+B24/'Rating units'!B24*1000</f>
        <v>669.38033709263823</v>
      </c>
    </row>
    <row r="25" spans="1:5" x14ac:dyDescent="0.25">
      <c r="A25" s="90" t="s">
        <v>68</v>
      </c>
      <c r="B25" s="49"/>
      <c r="D25" s="33"/>
      <c r="E25" s="33"/>
    </row>
    <row r="26" spans="1:5" x14ac:dyDescent="0.25">
      <c r="A26" s="90" t="s">
        <v>69</v>
      </c>
      <c r="B26" s="77">
        <v>20394</v>
      </c>
      <c r="D26" s="33">
        <f>+B26/Population!B26*1000</f>
        <v>426.65271966527195</v>
      </c>
      <c r="E26" s="33">
        <f>+B26/'Rating units'!B26*1000</f>
        <v>863.05543800253918</v>
      </c>
    </row>
    <row r="27" spans="1:5" x14ac:dyDescent="0.25">
      <c r="A27" s="90" t="s">
        <v>70</v>
      </c>
      <c r="B27" s="77">
        <v>4966</v>
      </c>
      <c r="D27" s="33">
        <f>+B27/Population!B27*1000</f>
        <v>398.87550200803213</v>
      </c>
      <c r="E27" s="33">
        <f>+B27/'Rating units'!B27*1000</f>
        <v>821.91327375041374</v>
      </c>
    </row>
    <row r="28" spans="1:5" x14ac:dyDescent="0.25">
      <c r="A28" s="90" t="s">
        <v>71</v>
      </c>
      <c r="B28" s="77">
        <v>18519</v>
      </c>
      <c r="D28" s="33">
        <f>+B28/Population!B28*1000</f>
        <v>36.685816164817751</v>
      </c>
      <c r="E28" s="33" t="e">
        <f>+B28/'Rating units'!B28*1000</f>
        <v>#DIV/0!</v>
      </c>
    </row>
    <row r="29" spans="1:5" x14ac:dyDescent="0.25">
      <c r="A29" s="90" t="s">
        <v>72</v>
      </c>
      <c r="B29" s="77">
        <v>7795</v>
      </c>
      <c r="D29" s="33">
        <f>+B29/Population!B29*1000</f>
        <v>575.27675276752768</v>
      </c>
      <c r="E29" s="33">
        <f>+B29/'Rating units'!B29*1000</f>
        <v>856.02899187348999</v>
      </c>
    </row>
    <row r="30" spans="1:5" x14ac:dyDescent="0.25">
      <c r="A30" s="90" t="s">
        <v>73</v>
      </c>
      <c r="B30" s="77">
        <v>58269</v>
      </c>
      <c r="D30" s="33">
        <f>+B30/Population!B30*1000</f>
        <v>361.47022332506202</v>
      </c>
      <c r="E30" s="33">
        <f>+B30/'Rating units'!B30*1000</f>
        <v>1029.4876325088339</v>
      </c>
    </row>
    <row r="31" spans="1:5" x14ac:dyDescent="0.25">
      <c r="A31" s="90" t="s">
        <v>74</v>
      </c>
      <c r="B31" s="77">
        <v>29137</v>
      </c>
      <c r="D31" s="33">
        <f>+B31/Population!B31*1000</f>
        <v>370.6997455470738</v>
      </c>
      <c r="E31" s="33">
        <f>+B31/'Rating units'!B31*1000</f>
        <v>946.77497969130786</v>
      </c>
    </row>
    <row r="32" spans="1:5" x14ac:dyDescent="0.25">
      <c r="A32" s="90" t="s">
        <v>75</v>
      </c>
      <c r="B32" s="77">
        <v>7706</v>
      </c>
      <c r="D32" s="33">
        <f>+B32/Population!B32*1000</f>
        <v>394.1687979539642</v>
      </c>
      <c r="E32" s="33">
        <f>+B32/'Rating units'!B32*1000</f>
        <v>722.2795013590777</v>
      </c>
    </row>
    <row r="33" spans="1:5" x14ac:dyDescent="0.25">
      <c r="A33" s="90" t="s">
        <v>76</v>
      </c>
      <c r="B33" s="77">
        <v>2349</v>
      </c>
      <c r="D33" s="33">
        <f>+B33/Population!B33*1000</f>
        <v>14.544891640866872</v>
      </c>
      <c r="E33" s="33">
        <f>+B33/'Rating units'!B33*1000</f>
        <v>33.48300192431045</v>
      </c>
    </row>
    <row r="34" spans="1:5" x14ac:dyDescent="0.25">
      <c r="A34" s="90" t="s">
        <v>77</v>
      </c>
      <c r="B34" s="77">
        <v>11619</v>
      </c>
      <c r="D34" s="33">
        <f>+B34/Population!B34*1000</f>
        <v>364.23197492163013</v>
      </c>
      <c r="E34" s="33">
        <f>+B34/'Rating units'!B34*1000</f>
        <v>642.8215767634855</v>
      </c>
    </row>
    <row r="35" spans="1:5" x14ac:dyDescent="0.25">
      <c r="A35" s="90" t="s">
        <v>78</v>
      </c>
      <c r="B35" s="77">
        <v>7541</v>
      </c>
      <c r="D35" s="33">
        <f>+B35/Population!B35*1000</f>
        <v>593.77952755905517</v>
      </c>
      <c r="E35" s="33">
        <f>+B35/'Rating units'!B35*1000</f>
        <v>942.1539230384808</v>
      </c>
    </row>
    <row r="36" spans="1:5" x14ac:dyDescent="0.25">
      <c r="A36" s="90" t="s">
        <v>79</v>
      </c>
      <c r="B36" s="77">
        <v>33729</v>
      </c>
      <c r="D36" s="33">
        <f>+B36/Population!B36*1000</f>
        <v>326.19922630560927</v>
      </c>
      <c r="E36" s="33">
        <f>+B36/'Rating units'!B36*1000</f>
        <v>869.32652903425344</v>
      </c>
    </row>
    <row r="37" spans="1:5" x14ac:dyDescent="0.25">
      <c r="A37" s="90" t="s">
        <v>80</v>
      </c>
      <c r="B37" s="77">
        <v>22228</v>
      </c>
      <c r="D37" s="33">
        <f>+B37/Population!B37*1000</f>
        <v>406.36197440585011</v>
      </c>
      <c r="E37" s="33">
        <f>+B37/'Rating units'!B37*1000</f>
        <v>881.7136057120191</v>
      </c>
    </row>
    <row r="38" spans="1:5" x14ac:dyDescent="0.25">
      <c r="A38" s="90" t="s">
        <v>81</v>
      </c>
      <c r="B38" s="77">
        <v>1890.145</v>
      </c>
      <c r="D38" s="33">
        <f>+B38/Population!B38*1000</f>
        <v>506.74128686327083</v>
      </c>
      <c r="E38" s="33">
        <f>+B38/'Rating units'!B38*1000</f>
        <v>554.94568408690543</v>
      </c>
    </row>
    <row r="39" spans="1:5" x14ac:dyDescent="0.25">
      <c r="A39" s="90" t="s">
        <v>82</v>
      </c>
      <c r="B39" s="77">
        <v>9458</v>
      </c>
      <c r="D39" s="33">
        <f>+B39/Population!B39*1000</f>
        <v>435.85253456221199</v>
      </c>
      <c r="E39" s="33">
        <f>+B39/'Rating units'!B39*1000</f>
        <v>665.25990011957515</v>
      </c>
    </row>
    <row r="40" spans="1:5" x14ac:dyDescent="0.25">
      <c r="A40" s="90" t="s">
        <v>83</v>
      </c>
      <c r="B40" s="77">
        <v>16280</v>
      </c>
      <c r="D40" s="33">
        <f>+B40/Population!B40*1000</f>
        <v>312.47600767754318</v>
      </c>
      <c r="E40" s="33">
        <f>+B40/'Rating units'!B40*1000</f>
        <v>664.13739648349861</v>
      </c>
    </row>
    <row r="41" spans="1:5" x14ac:dyDescent="0.25">
      <c r="A41" s="90" t="s">
        <v>84</v>
      </c>
      <c r="B41" s="77">
        <v>2493.64</v>
      </c>
      <c r="D41" s="33">
        <f>+B41/Population!B41*1000</f>
        <v>366.71176470588233</v>
      </c>
      <c r="E41" s="33">
        <f>+B41/'Rating units'!B41*1000</f>
        <v>851.65300546448088</v>
      </c>
    </row>
    <row r="42" spans="1:5" x14ac:dyDescent="0.25">
      <c r="A42" s="90" t="s">
        <v>85</v>
      </c>
      <c r="B42" s="77">
        <v>3089</v>
      </c>
      <c r="D42" s="33">
        <f>+B42/Population!B42*1000</f>
        <v>683.40707964601768</v>
      </c>
      <c r="E42" s="33">
        <f>+B42/'Rating units'!B42*1000</f>
        <v>695.40747411076086</v>
      </c>
    </row>
    <row r="43" spans="1:5" x14ac:dyDescent="0.25">
      <c r="A43" s="90" t="s">
        <v>86</v>
      </c>
      <c r="B43" s="77">
        <v>12086</v>
      </c>
      <c r="D43" s="33">
        <f>+B43/Population!B43*1000</f>
        <v>405.57046979865777</v>
      </c>
      <c r="E43" s="33">
        <f>+B43/'Rating units'!B43*1000</f>
        <v>826.16720213274994</v>
      </c>
    </row>
    <row r="44" spans="1:5" x14ac:dyDescent="0.25">
      <c r="A44" s="90" t="s">
        <v>87</v>
      </c>
      <c r="B44" s="77">
        <v>3206</v>
      </c>
      <c r="D44" s="33">
        <f>+B44/Population!B44*1000</f>
        <v>13.533136344449135</v>
      </c>
      <c r="E44" s="33">
        <f>+B44/'Rating units'!B44*1000</f>
        <v>29.59120570779838</v>
      </c>
    </row>
    <row r="45" spans="1:5" x14ac:dyDescent="0.25">
      <c r="A45" s="90" t="s">
        <v>88</v>
      </c>
      <c r="B45" s="49"/>
      <c r="D45" s="33"/>
      <c r="E45" s="33"/>
    </row>
    <row r="46" spans="1:5" x14ac:dyDescent="0.25">
      <c r="A46" s="90" t="s">
        <v>89</v>
      </c>
      <c r="B46" s="77">
        <v>20350</v>
      </c>
      <c r="D46" s="33">
        <f>+B46/Population!B46*1000</f>
        <v>447.25274725274727</v>
      </c>
      <c r="E46" s="33">
        <f>+B46/'Rating units'!B46*1000</f>
        <v>768.53355489255637</v>
      </c>
    </row>
    <row r="47" spans="1:5" x14ac:dyDescent="0.25">
      <c r="A47" s="90" t="s">
        <v>90</v>
      </c>
      <c r="B47" s="77">
        <v>10834.328</v>
      </c>
      <c r="D47" s="33">
        <f>+B47/Population!B47*1000</f>
        <v>440.419837398374</v>
      </c>
      <c r="E47" s="33">
        <f>+B47/'Rating units'!B47*1000</f>
        <v>888.78818703855609</v>
      </c>
    </row>
    <row r="48" spans="1:5" x14ac:dyDescent="0.25">
      <c r="A48" s="90" t="s">
        <v>91</v>
      </c>
      <c r="B48" s="77">
        <v>13640</v>
      </c>
      <c r="D48" s="33">
        <f>+B48/Population!B48*1000</f>
        <v>400</v>
      </c>
      <c r="E48" s="33">
        <f>+B48/'Rating units'!B48*1000</f>
        <v>899.74208273141642</v>
      </c>
    </row>
    <row r="49" spans="1:5" x14ac:dyDescent="0.25">
      <c r="A49" s="90" t="s">
        <v>92</v>
      </c>
      <c r="B49" s="77">
        <v>21364</v>
      </c>
      <c r="D49" s="33">
        <f>+B49/Population!B49*1000</f>
        <v>349.65630114566289</v>
      </c>
      <c r="E49" s="33">
        <f>+B49/'Rating units'!B49*1000</f>
        <v>829.25125179521024</v>
      </c>
    </row>
    <row r="50" spans="1:5" x14ac:dyDescent="0.25">
      <c r="A50" s="90" t="s">
        <v>93</v>
      </c>
      <c r="B50" s="77">
        <v>21727</v>
      </c>
      <c r="D50" s="33">
        <f>+B50/Population!B50*1000</f>
        <v>429.38735177865613</v>
      </c>
      <c r="E50" s="33">
        <f>+B50/'Rating units'!B50*1000</f>
        <v>989.7503644314869</v>
      </c>
    </row>
    <row r="51" spans="1:5" x14ac:dyDescent="0.25">
      <c r="A51" s="90" t="s">
        <v>94</v>
      </c>
      <c r="B51" s="77">
        <v>31600</v>
      </c>
      <c r="D51" s="33">
        <f>+B51/Population!B51*1000</f>
        <v>395.98997493734333</v>
      </c>
      <c r="E51" s="33">
        <f>+B51/'Rating units'!B51*1000</f>
        <v>900.84953532128395</v>
      </c>
    </row>
    <row r="52" spans="1:5" x14ac:dyDescent="0.25">
      <c r="A52" s="90" t="s">
        <v>95</v>
      </c>
      <c r="B52" s="49"/>
      <c r="D52" s="33"/>
      <c r="E52" s="33"/>
    </row>
    <row r="53" spans="1:5" x14ac:dyDescent="0.25">
      <c r="A53" s="90" t="s">
        <v>96</v>
      </c>
      <c r="B53" s="77">
        <v>1290.8430000000001</v>
      </c>
      <c r="D53" s="33">
        <f>+B53/Population!B53*1000</f>
        <v>7.5311726954492419</v>
      </c>
      <c r="E53" s="33">
        <f>+B53/'Rating units'!B53*1000</f>
        <v>14.464847601972211</v>
      </c>
    </row>
    <row r="54" spans="1:5" x14ac:dyDescent="0.25">
      <c r="A54" s="90" t="s">
        <v>97</v>
      </c>
      <c r="B54" s="77">
        <v>2464</v>
      </c>
      <c r="D54" s="33">
        <f>+B54/Population!B54*1000</f>
        <v>279.3650793650794</v>
      </c>
      <c r="E54" s="33">
        <f>+B54/'Rating units'!B54*1000</f>
        <v>442.5287356321839</v>
      </c>
    </row>
    <row r="55" spans="1:5" x14ac:dyDescent="0.25">
      <c r="A55" s="90" t="s">
        <v>98</v>
      </c>
      <c r="B55" s="77">
        <v>1751</v>
      </c>
      <c r="D55" s="33">
        <f>+B55/Population!B55*1000</f>
        <v>7.9881386861313866</v>
      </c>
      <c r="E55" s="33">
        <f>+B55/'Rating units'!B55*1000</f>
        <v>15.308888072881148</v>
      </c>
    </row>
    <row r="56" spans="1:5" x14ac:dyDescent="0.25">
      <c r="A56" s="90" t="s">
        <v>99</v>
      </c>
      <c r="B56" s="77">
        <v>4305</v>
      </c>
      <c r="D56" s="33">
        <f>+B56/Population!B56*1000</f>
        <v>431.36272545090179</v>
      </c>
      <c r="E56" s="33">
        <f>+B56/'Rating units'!B56*1000</f>
        <v>790.63360881542701</v>
      </c>
    </row>
    <row r="57" spans="1:5" x14ac:dyDescent="0.25">
      <c r="A57" s="90" t="s">
        <v>100</v>
      </c>
      <c r="B57" s="77">
        <v>26490</v>
      </c>
      <c r="D57" s="33">
        <f>+B57/Population!B57*1000</f>
        <v>306.95249130938583</v>
      </c>
      <c r="E57" s="33">
        <f>+B57/'Rating units'!B57*1000</f>
        <v>809.20087976539594</v>
      </c>
    </row>
    <row r="58" spans="1:5" x14ac:dyDescent="0.25">
      <c r="A58" s="90" t="s">
        <v>101</v>
      </c>
      <c r="B58" s="49"/>
      <c r="D58" s="33"/>
      <c r="E58" s="33"/>
    </row>
    <row r="59" spans="1:5" x14ac:dyDescent="0.25">
      <c r="A59" s="90" t="s">
        <v>102</v>
      </c>
      <c r="B59" s="77">
        <v>17338</v>
      </c>
      <c r="D59" s="33">
        <f>+B59/Population!B59*1000</f>
        <v>312.9602888086643</v>
      </c>
      <c r="E59" s="33">
        <f>+B59/'Rating units'!B59*1000</f>
        <v>948.62395360288883</v>
      </c>
    </row>
    <row r="60" spans="1:5" x14ac:dyDescent="0.25">
      <c r="A60" s="90" t="s">
        <v>103</v>
      </c>
      <c r="B60" s="77">
        <v>20663</v>
      </c>
      <c r="D60" s="33">
        <f>+B60/Population!B60*1000</f>
        <v>595.47550432276648</v>
      </c>
      <c r="E60" s="33">
        <f>+B60/'Rating units'!B60*1000</f>
        <v>922.45535714285711</v>
      </c>
    </row>
    <row r="61" spans="1:5" x14ac:dyDescent="0.25">
      <c r="A61" s="90" t="s">
        <v>104</v>
      </c>
      <c r="B61" s="77">
        <v>9798</v>
      </c>
      <c r="D61" s="33">
        <f>+B61/Population!B61*1000</f>
        <v>662.02702702702697</v>
      </c>
      <c r="E61" s="33">
        <f>+B61/'Rating units'!B61*1000</f>
        <v>1080.2646085997796</v>
      </c>
    </row>
    <row r="62" spans="1:5" x14ac:dyDescent="0.25">
      <c r="A62" s="90" t="s">
        <v>105</v>
      </c>
      <c r="B62" s="49"/>
      <c r="D62" s="33"/>
      <c r="E62" s="33"/>
    </row>
    <row r="63" spans="1:5" x14ac:dyDescent="0.25">
      <c r="A63" s="90" t="s">
        <v>106</v>
      </c>
      <c r="B63" s="77">
        <v>25023</v>
      </c>
      <c r="D63" s="33">
        <f>+B63/Population!B63*1000</f>
        <v>354.93617021276594</v>
      </c>
      <c r="E63" s="33">
        <f>+B63/'Rating units'!B63*1000</f>
        <v>868.85416666666674</v>
      </c>
    </row>
    <row r="64" spans="1:5" x14ac:dyDescent="0.25">
      <c r="A64" s="90" t="s">
        <v>107</v>
      </c>
      <c r="B64" s="77">
        <v>8551</v>
      </c>
      <c r="D64" s="33">
        <f>+B64/Population!B64*1000</f>
        <v>684.08</v>
      </c>
      <c r="E64" s="33">
        <f>+B64/'Rating units'!B64*1000</f>
        <v>865.74870912220319</v>
      </c>
    </row>
    <row r="65" spans="1:5" x14ac:dyDescent="0.25">
      <c r="A65" s="90" t="s">
        <v>108</v>
      </c>
      <c r="B65" s="77">
        <v>22516</v>
      </c>
      <c r="D65" s="33">
        <f>+B65/Population!B65*1000</f>
        <v>400.64056939501779</v>
      </c>
      <c r="E65" s="33">
        <f>+B65/'Rating units'!B65*1000</f>
        <v>969.80660722746256</v>
      </c>
    </row>
    <row r="66" spans="1:5" x14ac:dyDescent="0.25">
      <c r="A66" s="90" t="s">
        <v>109</v>
      </c>
      <c r="B66" s="77">
        <v>15733</v>
      </c>
      <c r="D66" s="33">
        <f>+B66/Population!B66*1000</f>
        <v>567.97833935018048</v>
      </c>
      <c r="E66" s="33">
        <f>+B66/'Rating units'!B66*1000</f>
        <v>1054.9855830483471</v>
      </c>
    </row>
    <row r="67" spans="1:5" x14ac:dyDescent="0.25">
      <c r="A67" s="90" t="s">
        <v>110</v>
      </c>
      <c r="B67" s="77">
        <v>7764</v>
      </c>
      <c r="D67" s="33">
        <f>+B67/Population!B67*1000</f>
        <v>326.21848739495795</v>
      </c>
      <c r="E67" s="33">
        <f>+B67/'Rating units'!B67*1000</f>
        <v>727.30679156908661</v>
      </c>
    </row>
    <row r="68" spans="1:5" x14ac:dyDescent="0.25">
      <c r="A68" s="90" t="s">
        <v>111</v>
      </c>
      <c r="B68" s="77">
        <v>3959</v>
      </c>
      <c r="D68" s="33">
        <f>+B68/Population!B68*1000</f>
        <v>391.980198019802</v>
      </c>
      <c r="E68" s="33">
        <f>+B68/'Rating units'!B68*1000</f>
        <v>604.4274809160305</v>
      </c>
    </row>
    <row r="69" spans="1:5" x14ac:dyDescent="0.25">
      <c r="A69" s="90" t="s">
        <v>112</v>
      </c>
      <c r="B69" s="77">
        <v>21589</v>
      </c>
      <c r="D69" s="33">
        <f>+B69/Population!B69*1000</f>
        <v>698.67313915857608</v>
      </c>
      <c r="E69" s="33">
        <f>+B69/'Rating units'!B69*1000</f>
        <v>1024.1461100569261</v>
      </c>
    </row>
    <row r="70" spans="1:5" x14ac:dyDescent="0.25">
      <c r="A70" s="90" t="s">
        <v>113</v>
      </c>
      <c r="B70" s="49"/>
      <c r="D70" s="33">
        <f>+B70/Population!B70*1000</f>
        <v>0</v>
      </c>
      <c r="E70" s="33">
        <f>+B70/'Rating units'!B70*1000</f>
        <v>0</v>
      </c>
    </row>
    <row r="71" spans="1:5" x14ac:dyDescent="0.25">
      <c r="A71" s="90" t="s">
        <v>114</v>
      </c>
      <c r="B71" s="77">
        <v>4108</v>
      </c>
      <c r="D71" s="33">
        <f>+B71/Population!B71*1000</f>
        <v>441.72043010752685</v>
      </c>
      <c r="E71" s="33">
        <f>+B71/'Rating units'!B71*1000</f>
        <v>932.36495687698596</v>
      </c>
    </row>
    <row r="72" spans="1:5" x14ac:dyDescent="0.25">
      <c r="A72" s="90" t="s">
        <v>115</v>
      </c>
      <c r="B72" s="77">
        <v>0</v>
      </c>
      <c r="D72" s="33">
        <f>+B72/Population!B72*1000</f>
        <v>0</v>
      </c>
      <c r="E72" s="33">
        <f>+B72/'Rating units'!B72*1000</f>
        <v>0</v>
      </c>
    </row>
    <row r="73" spans="1:5" x14ac:dyDescent="0.25">
      <c r="A73" s="90" t="s">
        <v>116</v>
      </c>
      <c r="B73" s="77">
        <v>11092</v>
      </c>
      <c r="D73" s="33">
        <f>+B73/Population!B73*1000</f>
        <v>632.02279202279203</v>
      </c>
      <c r="E73" s="33">
        <f>+B73/'Rating units'!B73*1000</f>
        <v>1033.4482437342776</v>
      </c>
    </row>
    <row r="74" spans="1:5" x14ac:dyDescent="0.25">
      <c r="A74" s="90" t="s">
        <v>117</v>
      </c>
      <c r="B74" s="77">
        <v>23883</v>
      </c>
      <c r="D74" s="33">
        <f>+B74/Population!B74*1000</f>
        <v>475.75697211155375</v>
      </c>
      <c r="E74" s="33">
        <f>+B74/'Rating units'!B74*1000</f>
        <v>1001.5096238520568</v>
      </c>
    </row>
    <row r="75" spans="1:5" x14ac:dyDescent="0.25">
      <c r="A75" s="90" t="s">
        <v>118</v>
      </c>
      <c r="B75" s="77">
        <v>19555</v>
      </c>
      <c r="D75" s="33">
        <f>+B75/Population!B75*1000</f>
        <v>540.19337016574582</v>
      </c>
      <c r="E75" s="33">
        <f>+B75/'Rating units'!B75*1000</f>
        <v>882.44584837545131</v>
      </c>
    </row>
    <row r="76" spans="1:5" x14ac:dyDescent="0.25">
      <c r="A76" s="90" t="s">
        <v>119</v>
      </c>
      <c r="B76" s="77">
        <v>42897</v>
      </c>
      <c r="D76" s="33">
        <f>+B76/Population!B76*1000</f>
        <v>334.60998439937595</v>
      </c>
      <c r="E76" s="33">
        <f>+B76/'Rating units'!B76*1000</f>
        <v>810.84606078935428</v>
      </c>
    </row>
    <row r="77" spans="1:5" x14ac:dyDescent="0.25">
      <c r="A77" s="90" t="s">
        <v>120</v>
      </c>
      <c r="B77" s="77">
        <v>18329</v>
      </c>
      <c r="D77" s="33">
        <f>+B77/Population!B77*1000</f>
        <v>645.38732394366195</v>
      </c>
      <c r="E77" s="33">
        <f>+B77/'Rating units'!B77*1000</f>
        <v>675.61340907541182</v>
      </c>
    </row>
    <row r="78" spans="1:5" x14ac:dyDescent="0.25">
      <c r="A78" s="90" t="s">
        <v>121</v>
      </c>
      <c r="B78" s="77">
        <v>15561.378000000001</v>
      </c>
      <c r="D78" s="33">
        <f>+B78/Population!B78*1000</f>
        <v>333.22008565310495</v>
      </c>
      <c r="E78" s="33">
        <f>+B78/'Rating units'!B78*1000</f>
        <v>688.58701712465154</v>
      </c>
    </row>
    <row r="79" spans="1:5" x14ac:dyDescent="0.25">
      <c r="A79" s="90" t="s">
        <v>122</v>
      </c>
      <c r="B79" s="77">
        <v>13022</v>
      </c>
      <c r="D79" s="33">
        <f>+B79/Population!B79*1000</f>
        <v>305.68075117370893</v>
      </c>
      <c r="E79" s="33">
        <f>+B79/'Rating units'!B79*1000</f>
        <v>771.62834794975106</v>
      </c>
    </row>
    <row r="80" spans="1:5" x14ac:dyDescent="0.25">
      <c r="A80" s="90" t="s">
        <v>123</v>
      </c>
      <c r="B80" s="77">
        <v>22304</v>
      </c>
      <c r="D80" s="33">
        <f>+B80/Population!B80*1000</f>
        <v>313.25842696629212</v>
      </c>
      <c r="E80" s="33">
        <f>+B80/'Rating units'!B80*1000</f>
        <v>769.5280154568037</v>
      </c>
    </row>
    <row r="81" spans="1:5" x14ac:dyDescent="0.25">
      <c r="A81" s="90" t="s">
        <v>124</v>
      </c>
      <c r="B81" s="77">
        <v>7894</v>
      </c>
      <c r="D81" s="33">
        <f>+B81/Population!B81*1000</f>
        <v>17.573463935886018</v>
      </c>
      <c r="E81" s="33">
        <f>+B81/'Rating units'!B81*1000</f>
        <v>40.732714138286894</v>
      </c>
    </row>
    <row r="82" spans="1:5" x14ac:dyDescent="0.25">
      <c r="A82" s="90" t="s">
        <v>125</v>
      </c>
      <c r="B82" s="77">
        <v>18946</v>
      </c>
      <c r="D82" s="33">
        <f>+B82/Population!B82*1000</f>
        <v>327.78546712802768</v>
      </c>
      <c r="E82" s="33">
        <f>+B82/'Rating units'!B82*1000</f>
        <v>786.99011381573484</v>
      </c>
    </row>
    <row r="83" spans="1:5" x14ac:dyDescent="0.25">
      <c r="A83" s="90" t="s">
        <v>126</v>
      </c>
      <c r="B83" s="77">
        <v>4064</v>
      </c>
      <c r="D83" s="33">
        <f>+B83/Population!B83*1000</f>
        <v>511.19496855345915</v>
      </c>
      <c r="E83" s="33">
        <f>+B83/'Rating units'!B83*1000</f>
        <v>453.16681534344332</v>
      </c>
    </row>
    <row r="84" spans="1:5" x14ac:dyDescent="0.25">
      <c r="A84" s="90" t="s">
        <v>127</v>
      </c>
      <c r="B84" s="77">
        <v>19647</v>
      </c>
      <c r="D84" s="33">
        <f>+B84/Population!B84*1000</f>
        <v>380.75581395348837</v>
      </c>
      <c r="E84" s="33">
        <f>+B84/'Rating units'!B84*1000</f>
        <v>943.25219645686298</v>
      </c>
    </row>
    <row r="85" spans="1:5" x14ac:dyDescent="0.25">
      <c r="A85" s="90" t="s">
        <v>128</v>
      </c>
      <c r="B85" s="77">
        <v>4844.1840000000002</v>
      </c>
      <c r="D85" s="33">
        <f>+B85/Population!B85*1000</f>
        <v>594.37840490797544</v>
      </c>
      <c r="E85" s="33">
        <f>+B85/'Rating units'!B85*1000</f>
        <v>665.7757009345795</v>
      </c>
    </row>
    <row r="86" spans="1:5" x14ac:dyDescent="0.25">
      <c r="A86" s="90" t="s">
        <v>129</v>
      </c>
      <c r="B86" s="49"/>
      <c r="D86" s="33"/>
      <c r="E86" s="33"/>
    </row>
    <row r="87" spans="1:5" x14ac:dyDescent="0.25">
      <c r="A87" s="90" t="s">
        <v>130</v>
      </c>
      <c r="B87" s="77">
        <v>11343</v>
      </c>
      <c r="D87" s="33">
        <f>+B87/Population!B87*1000</f>
        <v>513.25791855203613</v>
      </c>
      <c r="E87" s="33">
        <f>+B87/'Rating units'!B87*1000</f>
        <v>859.1880018179063</v>
      </c>
    </row>
    <row r="88" spans="1:5" x14ac:dyDescent="0.25">
      <c r="A88" s="90" t="s">
        <v>131</v>
      </c>
      <c r="B88" s="77">
        <v>5641</v>
      </c>
      <c r="D88" s="33">
        <f>+B88/Population!B88*1000</f>
        <v>583.95445134575573</v>
      </c>
      <c r="E88" s="33">
        <f>+B88/'Rating units'!B88*1000</f>
        <v>960.3336738168199</v>
      </c>
    </row>
    <row r="89" spans="1:5" x14ac:dyDescent="0.25">
      <c r="A89" s="90" t="s">
        <v>132</v>
      </c>
      <c r="B89" s="77">
        <v>18355</v>
      </c>
      <c r="D89" s="33">
        <f>+B89/Population!B89*1000</f>
        <v>419.06392694063925</v>
      </c>
      <c r="E89" s="33">
        <f>+B89/'Rating units'!B89*1000</f>
        <v>876.80328651953755</v>
      </c>
    </row>
    <row r="90" spans="1:5" x14ac:dyDescent="0.25">
      <c r="A90" s="90" t="s">
        <v>133</v>
      </c>
      <c r="B90" s="77">
        <v>99797</v>
      </c>
      <c r="D90" s="33">
        <f>+B90/Population!B90*1000</f>
        <v>480.02405002405004</v>
      </c>
      <c r="E90" s="33">
        <f>+B90/'Rating units'!B90*1000</f>
        <v>1297.9528665071271</v>
      </c>
    </row>
    <row r="91" spans="1:5" x14ac:dyDescent="0.25">
      <c r="A91" s="90" t="s">
        <v>134</v>
      </c>
      <c r="B91" s="77">
        <v>367.07900000000001</v>
      </c>
      <c r="D91" s="33">
        <f>+B91/Population!B91*1000</f>
        <v>11.294738461538463</v>
      </c>
      <c r="E91" s="33" t="e">
        <f>+B91/'Rating units'!B91*1000</f>
        <v>#DIV/0!</v>
      </c>
    </row>
    <row r="92" spans="1:5" x14ac:dyDescent="0.25">
      <c r="A92" s="90" t="s">
        <v>135</v>
      </c>
      <c r="B92" s="77">
        <v>19338</v>
      </c>
      <c r="D92" s="33">
        <f>+B92/Population!B92*1000</f>
        <v>404.56066945606693</v>
      </c>
      <c r="E92" s="33">
        <f>+B92/'Rating units'!B92*1000</f>
        <v>937.64546159813813</v>
      </c>
    </row>
    <row r="93" spans="1:5" x14ac:dyDescent="0.25">
      <c r="A93" s="90" t="s">
        <v>136</v>
      </c>
      <c r="B93" s="77">
        <v>5468.0770000000002</v>
      </c>
      <c r="D93" s="33">
        <f>+B93/Population!B93*1000</f>
        <v>624.20970319634705</v>
      </c>
      <c r="E93" s="33">
        <f>+B93/'Rating units'!B93*1000</f>
        <v>823.87780623775814</v>
      </c>
    </row>
    <row r="94" spans="1:5" x14ac:dyDescent="0.25">
      <c r="A94" s="90" t="s">
        <v>137</v>
      </c>
      <c r="B94" s="77">
        <v>14949</v>
      </c>
      <c r="D94" s="33">
        <f>+B94/Population!B94*1000</f>
        <v>427.1142857142857</v>
      </c>
      <c r="E94" s="33">
        <f>+B94/'Rating units'!B94*1000</f>
        <v>897.46052710572133</v>
      </c>
    </row>
    <row r="95" spans="1:5" x14ac:dyDescent="0.25">
      <c r="A95" s="90" t="s">
        <v>138</v>
      </c>
      <c r="B95" s="77">
        <v>37773</v>
      </c>
      <c r="D95" s="33">
        <f>+B95/Population!B95*1000</f>
        <v>431.19863013698631</v>
      </c>
      <c r="E95" s="33">
        <f>+B95/'Rating units'!B95*1000</f>
        <v>870.04491535183695</v>
      </c>
    </row>
    <row r="96" spans="1:5" x14ac:dyDescent="0.25">
      <c r="A96" s="90" t="s">
        <v>139</v>
      </c>
      <c r="B96" s="26"/>
      <c r="D96" s="33"/>
      <c r="E96" s="33"/>
    </row>
    <row r="97" spans="1:5" x14ac:dyDescent="0.25">
      <c r="A97" s="90" t="s">
        <v>140</v>
      </c>
      <c r="B97" s="26"/>
      <c r="D97" s="33"/>
      <c r="E97" s="33"/>
    </row>
    <row r="98" spans="1:5" x14ac:dyDescent="0.25">
      <c r="A98" s="90" t="s">
        <v>141</v>
      </c>
      <c r="B98" s="26"/>
      <c r="D98" s="33"/>
      <c r="E98" s="33"/>
    </row>
    <row r="99" spans="1:5" x14ac:dyDescent="0.25">
      <c r="A99" s="99"/>
      <c r="B99" s="99"/>
    </row>
    <row r="100" spans="1:5" x14ac:dyDescent="0.25">
      <c r="A100" s="98"/>
      <c r="B100" s="98"/>
    </row>
    <row r="101" spans="1:5" x14ac:dyDescent="0.25">
      <c r="A101" s="98"/>
      <c r="B101" s="98"/>
    </row>
    <row r="102" spans="1:5" x14ac:dyDescent="0.25">
      <c r="A102" s="98"/>
      <c r="B102" s="98"/>
    </row>
    <row r="103" spans="1:5" x14ac:dyDescent="0.25">
      <c r="A103" s="99"/>
      <c r="B103" s="99"/>
    </row>
    <row r="104" spans="1:5" x14ac:dyDescent="0.25">
      <c r="A104" s="98"/>
      <c r="B104" s="98"/>
    </row>
    <row r="105" spans="1:5" x14ac:dyDescent="0.25">
      <c r="A105" s="98"/>
      <c r="B105" s="98"/>
    </row>
    <row r="106" spans="1:5" x14ac:dyDescent="0.25">
      <c r="A106" s="98"/>
      <c r="B106" s="98"/>
    </row>
    <row r="107" spans="1:5" x14ac:dyDescent="0.25">
      <c r="A107" s="98"/>
      <c r="B107" s="98"/>
    </row>
    <row r="108" spans="1:5" x14ac:dyDescent="0.25">
      <c r="A108" s="98"/>
      <c r="B108" s="98"/>
    </row>
    <row r="109" spans="1:5" x14ac:dyDescent="0.25">
      <c r="A109" s="98"/>
      <c r="B109" s="98"/>
    </row>
    <row r="110" spans="1:5" x14ac:dyDescent="0.25">
      <c r="A110" s="98"/>
      <c r="B110" s="98"/>
    </row>
    <row r="111" spans="1:5" x14ac:dyDescent="0.25">
      <c r="A111" s="98"/>
      <c r="B111" s="98"/>
    </row>
    <row r="112" spans="1:5" x14ac:dyDescent="0.25">
      <c r="A112" s="98"/>
      <c r="B112" s="98"/>
    </row>
    <row r="113" spans="1:2" x14ac:dyDescent="0.25">
      <c r="A113" s="98"/>
      <c r="B113" s="98"/>
    </row>
    <row r="114" spans="1:2" x14ac:dyDescent="0.25">
      <c r="A114" s="98"/>
      <c r="B114" s="98"/>
    </row>
    <row r="115" spans="1:2" x14ac:dyDescent="0.25">
      <c r="A115" s="98"/>
      <c r="B115" s="98"/>
    </row>
    <row r="116" spans="1:2" x14ac:dyDescent="0.25">
      <c r="A116" s="98"/>
      <c r="B116" s="98"/>
    </row>
    <row r="117" spans="1:2" x14ac:dyDescent="0.25">
      <c r="A117" s="98"/>
      <c r="B117" s="98"/>
    </row>
    <row r="118" spans="1:2" x14ac:dyDescent="0.25">
      <c r="A118" s="98"/>
      <c r="B118" s="98"/>
    </row>
    <row r="119" spans="1:2" x14ac:dyDescent="0.25">
      <c r="A119" s="98"/>
      <c r="B119" s="98"/>
    </row>
    <row r="120" spans="1:2" x14ac:dyDescent="0.25">
      <c r="A120" s="98"/>
      <c r="B120" s="98"/>
    </row>
    <row r="121" spans="1:2" x14ac:dyDescent="0.25">
      <c r="A121" s="98"/>
      <c r="B121" s="98"/>
    </row>
    <row r="122" spans="1:2" x14ac:dyDescent="0.25">
      <c r="A122" s="98"/>
      <c r="B122" s="98"/>
    </row>
    <row r="123" spans="1:2" x14ac:dyDescent="0.25">
      <c r="A123" s="98"/>
      <c r="B123" s="98"/>
    </row>
    <row r="124" spans="1:2" x14ac:dyDescent="0.25">
      <c r="A124" s="98"/>
      <c r="B124" s="98"/>
    </row>
    <row r="125" spans="1:2" x14ac:dyDescent="0.25">
      <c r="A125" s="100"/>
      <c r="B125" s="100"/>
    </row>
  </sheetData>
  <mergeCells count="27">
    <mergeCell ref="A104:B104"/>
    <mergeCell ref="A99:B99"/>
    <mergeCell ref="A100:B100"/>
    <mergeCell ref="A101:B101"/>
    <mergeCell ref="A102:B102"/>
    <mergeCell ref="A103:B103"/>
    <mergeCell ref="A116:B116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23:B123"/>
    <mergeCell ref="A124:B124"/>
    <mergeCell ref="A125:B125"/>
    <mergeCell ref="A117:B117"/>
    <mergeCell ref="A118:B118"/>
    <mergeCell ref="A119:B119"/>
    <mergeCell ref="A120:B120"/>
    <mergeCell ref="A121:B121"/>
    <mergeCell ref="A122:B122"/>
  </mergeCells>
  <hyperlinks>
    <hyperlink ref="A1" location="Index!A1" display="Index" xr:uid="{3C4C3871-82CC-44CA-9622-B6B04BA67561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125"/>
  <sheetViews>
    <sheetView workbookViewId="0">
      <selection activeCell="C5" sqref="C5"/>
    </sheetView>
  </sheetViews>
  <sheetFormatPr defaultRowHeight="15" x14ac:dyDescent="0.25"/>
  <cols>
    <col min="1" max="1" width="57.85546875" style="15" customWidth="1"/>
    <col min="2" max="2" width="31.8554687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2" spans="1:7" x14ac:dyDescent="0.25">
      <c r="B2" s="15"/>
    </row>
    <row r="3" spans="1:7" x14ac:dyDescent="0.25">
      <c r="A3" s="1" t="s">
        <v>316</v>
      </c>
      <c r="B3" s="15"/>
      <c r="D3" s="16" t="s">
        <v>163</v>
      </c>
      <c r="E3" s="16" t="s">
        <v>164</v>
      </c>
      <c r="F3" s="1"/>
      <c r="G3" s="16"/>
    </row>
    <row r="4" spans="1:7" x14ac:dyDescent="0.25">
      <c r="A4" s="49" t="s">
        <v>359</v>
      </c>
      <c r="B4" s="15"/>
    </row>
    <row r="5" spans="1:7" x14ac:dyDescent="0.25">
      <c r="B5" s="15"/>
    </row>
    <row r="6" spans="1:7" x14ac:dyDescent="0.25">
      <c r="A6" s="82" t="s">
        <v>48</v>
      </c>
      <c r="B6" s="49" t="s">
        <v>359</v>
      </c>
    </row>
    <row r="7" spans="1:7" x14ac:dyDescent="0.25">
      <c r="A7" s="82" t="s">
        <v>49</v>
      </c>
      <c r="B7" s="77">
        <v>21702</v>
      </c>
      <c r="D7" s="33">
        <f>+B7/Population!B7*1000</f>
        <v>643.97626112759644</v>
      </c>
      <c r="E7" s="33">
        <f>+B7/'Rating units'!B7*1000</f>
        <v>1409.4953562382282</v>
      </c>
    </row>
    <row r="8" spans="1:7" x14ac:dyDescent="0.25">
      <c r="A8" s="82" t="s">
        <v>50</v>
      </c>
      <c r="B8" s="49"/>
      <c r="D8" s="33"/>
      <c r="E8" s="33"/>
    </row>
    <row r="9" spans="1:7" x14ac:dyDescent="0.25">
      <c r="A9" s="82" t="s">
        <v>52</v>
      </c>
      <c r="B9" s="77">
        <v>1411058</v>
      </c>
      <c r="D9" s="33">
        <f>+B9/Population!B9*1000</f>
        <v>874.04484638255701</v>
      </c>
      <c r="E9" s="33">
        <f>+B9/'Rating units'!B9*1000</f>
        <v>2663.4188511717807</v>
      </c>
    </row>
    <row r="10" spans="1:7" x14ac:dyDescent="0.25">
      <c r="A10" s="82" t="s">
        <v>53</v>
      </c>
      <c r="B10" s="77">
        <v>1411058</v>
      </c>
      <c r="D10" s="33">
        <f>+B10/Population!B10*1000</f>
        <v>874.04484638255701</v>
      </c>
      <c r="E10" s="33" t="e">
        <f>+B10/'Rating units'!B10*1000</f>
        <v>#DIV/0!</v>
      </c>
    </row>
    <row r="11" spans="1:7" x14ac:dyDescent="0.25">
      <c r="A11" s="82" t="s">
        <v>54</v>
      </c>
      <c r="B11" s="49"/>
      <c r="D11" s="33"/>
      <c r="E11" s="33"/>
    </row>
    <row r="12" spans="1:7" x14ac:dyDescent="0.25">
      <c r="A12" s="82" t="s">
        <v>55</v>
      </c>
      <c r="B12" s="49"/>
      <c r="D12" s="33"/>
      <c r="E12" s="33"/>
    </row>
    <row r="13" spans="1:7" x14ac:dyDescent="0.25">
      <c r="A13" s="82" t="s">
        <v>56</v>
      </c>
      <c r="B13" s="49"/>
      <c r="D13" s="33"/>
      <c r="E13" s="33"/>
    </row>
    <row r="14" spans="1:7" x14ac:dyDescent="0.25">
      <c r="A14" s="82" t="s">
        <v>57</v>
      </c>
      <c r="B14" s="77">
        <v>64744</v>
      </c>
      <c r="D14" s="33">
        <f>+B14/Population!B14*1000</f>
        <v>220.59284497444634</v>
      </c>
      <c r="E14" s="33">
        <f>+B14/'Rating units'!B14*1000</f>
        <v>530.69722454466466</v>
      </c>
    </row>
    <row r="15" spans="1:7" x14ac:dyDescent="0.25">
      <c r="A15" s="82" t="s">
        <v>58</v>
      </c>
      <c r="B15" s="77">
        <v>11092</v>
      </c>
      <c r="D15" s="33">
        <f>+B15/Population!B15*1000</f>
        <v>1087.4509803921569</v>
      </c>
      <c r="E15" s="33">
        <f>+B15/'Rating units'!B15*1000</f>
        <v>1472.6500265533721</v>
      </c>
    </row>
    <row r="16" spans="1:7" x14ac:dyDescent="0.25">
      <c r="A16" s="82" t="s">
        <v>59</v>
      </c>
      <c r="B16" s="77">
        <v>110108</v>
      </c>
      <c r="D16" s="33">
        <f>+B16/Population!B16*1000</f>
        <v>183.54392398733123</v>
      </c>
      <c r="E16" s="33">
        <f>+B16/'Rating units'!B16*1000</f>
        <v>405.04857654714738</v>
      </c>
    </row>
    <row r="17" spans="1:5" x14ac:dyDescent="0.25">
      <c r="A17" s="82" t="s">
        <v>60</v>
      </c>
      <c r="B17" s="77">
        <v>10877.882</v>
      </c>
      <c r="D17" s="33">
        <f>+B17/Population!B17*1000</f>
        <v>1222.2339325842697</v>
      </c>
      <c r="E17" s="33">
        <f>+B17/'Rating units'!B17*1000</f>
        <v>2290.0804210526317</v>
      </c>
    </row>
    <row r="18" spans="1:5" x14ac:dyDescent="0.25">
      <c r="A18" s="82" t="s">
        <v>61</v>
      </c>
      <c r="B18" s="77">
        <v>11013</v>
      </c>
      <c r="D18" s="33">
        <f>+B18/Population!B18*1000</f>
        <v>809.77941176470597</v>
      </c>
      <c r="E18" s="33">
        <f>+B18/'Rating units'!B18*1000</f>
        <v>1425.4465441366813</v>
      </c>
    </row>
    <row r="19" spans="1:5" x14ac:dyDescent="0.25">
      <c r="A19" s="82" t="s">
        <v>62</v>
      </c>
      <c r="B19" s="77">
        <v>18758</v>
      </c>
      <c r="D19" s="33">
        <f>+B19/Population!B19*1000</f>
        <v>952.18274111675123</v>
      </c>
      <c r="E19" s="33">
        <f>+B19/'Rating units'!B19*1000</f>
        <v>1355.8366461872065</v>
      </c>
    </row>
    <row r="20" spans="1:5" x14ac:dyDescent="0.25">
      <c r="A20" s="82" t="s">
        <v>63</v>
      </c>
      <c r="B20" s="77">
        <v>4482</v>
      </c>
      <c r="D20" s="33">
        <f>+B20/Population!B20*1000</f>
        <v>7347.5409836065573</v>
      </c>
      <c r="E20" s="33">
        <f>+B20/'Rating units'!B20*1000</f>
        <v>8046.6786355475751</v>
      </c>
    </row>
    <row r="21" spans="1:5" x14ac:dyDescent="0.25">
      <c r="A21" s="82" t="s">
        <v>64</v>
      </c>
      <c r="B21" s="77">
        <v>308299</v>
      </c>
      <c r="D21" s="33">
        <f>+B21/Population!B21*1000</f>
        <v>822.3499599893305</v>
      </c>
      <c r="E21" s="33">
        <f>+B21/'Rating units'!B21*1000</f>
        <v>1871.0983255345361</v>
      </c>
    </row>
    <row r="22" spans="1:5" x14ac:dyDescent="0.25">
      <c r="A22" s="82" t="s">
        <v>65</v>
      </c>
      <c r="B22" s="77">
        <v>24183</v>
      </c>
      <c r="D22" s="33">
        <f>+B22/Population!B22*1000</f>
        <v>1385.8452722063037</v>
      </c>
      <c r="E22" s="33">
        <f>+B22/'Rating units'!B22*1000</f>
        <v>1860.3738749134548</v>
      </c>
    </row>
    <row r="23" spans="1:5" x14ac:dyDescent="0.25">
      <c r="A23" s="82" t="s">
        <v>66</v>
      </c>
      <c r="B23" s="77">
        <v>96800</v>
      </c>
      <c r="D23" s="33">
        <f>+B23/Population!B23*1000</f>
        <v>762.20472440944889</v>
      </c>
      <c r="E23" s="33">
        <f>+B23/'Rating units'!B23*1000</f>
        <v>1742.5428885168583</v>
      </c>
    </row>
    <row r="24" spans="1:5" x14ac:dyDescent="0.25">
      <c r="A24" s="82" t="s">
        <v>67</v>
      </c>
      <c r="B24" s="77">
        <v>53285</v>
      </c>
      <c r="D24" s="33">
        <f>+B24/Population!B24*1000</f>
        <v>859.43548387096769</v>
      </c>
      <c r="E24" s="33">
        <f>+B24/'Rating units'!B24*1000</f>
        <v>1326.5865013568352</v>
      </c>
    </row>
    <row r="25" spans="1:5" x14ac:dyDescent="0.25">
      <c r="A25" s="82" t="s">
        <v>68</v>
      </c>
      <c r="B25" s="49"/>
      <c r="D25" s="33"/>
      <c r="E25" s="33"/>
    </row>
    <row r="26" spans="1:5" x14ac:dyDescent="0.25">
      <c r="A26" s="82" t="s">
        <v>69</v>
      </c>
      <c r="B26" s="77">
        <v>43509</v>
      </c>
      <c r="D26" s="33">
        <f>+B26/Population!B26*1000</f>
        <v>910.23012552301248</v>
      </c>
      <c r="E26" s="33">
        <f>+B26/'Rating units'!B26*1000</f>
        <v>1841.2611087600508</v>
      </c>
    </row>
    <row r="27" spans="1:5" x14ac:dyDescent="0.25">
      <c r="A27" s="82" t="s">
        <v>70</v>
      </c>
      <c r="B27" s="77">
        <v>9241</v>
      </c>
      <c r="D27" s="33">
        <f>+B27/Population!B27*1000</f>
        <v>742.24899598393574</v>
      </c>
      <c r="E27" s="33">
        <f>+B27/'Rating units'!B27*1000</f>
        <v>1529.4604435617346</v>
      </c>
    </row>
    <row r="28" spans="1:5" x14ac:dyDescent="0.25">
      <c r="A28" s="82" t="s">
        <v>71</v>
      </c>
      <c r="B28" s="77">
        <v>155847</v>
      </c>
      <c r="D28" s="33">
        <f>+B28/Population!B28*1000</f>
        <v>308.73019017432648</v>
      </c>
      <c r="E28" s="33" t="e">
        <f>+B28/'Rating units'!B28*1000</f>
        <v>#DIV/0!</v>
      </c>
    </row>
    <row r="29" spans="1:5" x14ac:dyDescent="0.25">
      <c r="A29" s="82" t="s">
        <v>72</v>
      </c>
      <c r="B29" s="77">
        <v>11233</v>
      </c>
      <c r="D29" s="33">
        <f>+B29/Population!B29*1000</f>
        <v>829.00369003690037</v>
      </c>
      <c r="E29" s="33">
        <f>+B29/'Rating units'!B29*1000</f>
        <v>1233.5822534592576</v>
      </c>
    </row>
    <row r="30" spans="1:5" x14ac:dyDescent="0.25">
      <c r="A30" s="82" t="s">
        <v>73</v>
      </c>
      <c r="B30" s="77">
        <v>63744</v>
      </c>
      <c r="D30" s="33">
        <f>+B30/Population!B30*1000</f>
        <v>395.43424317617865</v>
      </c>
      <c r="E30" s="33">
        <f>+B30/'Rating units'!B30*1000</f>
        <v>1126.2190812720846</v>
      </c>
    </row>
    <row r="31" spans="1:5" x14ac:dyDescent="0.25">
      <c r="A31" s="82" t="s">
        <v>74</v>
      </c>
      <c r="B31" s="77">
        <v>66139</v>
      </c>
      <c r="D31" s="33">
        <f>+B31/Population!B31*1000</f>
        <v>841.46310432569976</v>
      </c>
      <c r="E31" s="33">
        <f>+B31/'Rating units'!B31*1000</f>
        <v>2149.1145410235581</v>
      </c>
    </row>
    <row r="32" spans="1:5" x14ac:dyDescent="0.25">
      <c r="A32" s="82" t="s">
        <v>75</v>
      </c>
      <c r="B32" s="77">
        <v>12531</v>
      </c>
      <c r="D32" s="33">
        <f>+B32/Population!B32*1000</f>
        <v>640.97186700767259</v>
      </c>
      <c r="E32" s="33">
        <f>+B32/'Rating units'!B32*1000</f>
        <v>1174.5243228043864</v>
      </c>
    </row>
    <row r="33" spans="1:5" x14ac:dyDescent="0.25">
      <c r="A33" s="82" t="s">
        <v>76</v>
      </c>
      <c r="B33" s="77">
        <v>36250</v>
      </c>
      <c r="D33" s="33">
        <f>+B33/Population!B33*1000</f>
        <v>224.45820433436535</v>
      </c>
      <c r="E33" s="33">
        <f>+B33/'Rating units'!B33*1000</f>
        <v>516.71299265911193</v>
      </c>
    </row>
    <row r="34" spans="1:5" x14ac:dyDescent="0.25">
      <c r="A34" s="82" t="s">
        <v>77</v>
      </c>
      <c r="B34" s="77">
        <v>20878</v>
      </c>
      <c r="D34" s="33">
        <f>+B34/Population!B34*1000</f>
        <v>654.48275862068965</v>
      </c>
      <c r="E34" s="33">
        <f>+B34/'Rating units'!B34*1000</f>
        <v>1155.076071922545</v>
      </c>
    </row>
    <row r="35" spans="1:5" x14ac:dyDescent="0.25">
      <c r="A35" s="82" t="s">
        <v>78</v>
      </c>
      <c r="B35" s="77">
        <v>16797</v>
      </c>
      <c r="D35" s="33">
        <f>+B35/Population!B35*1000</f>
        <v>1322.5984251968503</v>
      </c>
      <c r="E35" s="33">
        <f>+B35/'Rating units'!B35*1000</f>
        <v>2098.5757121439283</v>
      </c>
    </row>
    <row r="36" spans="1:5" x14ac:dyDescent="0.25">
      <c r="A36" s="82" t="s">
        <v>79</v>
      </c>
      <c r="B36" s="77">
        <v>89133</v>
      </c>
      <c r="D36" s="33">
        <f>+B36/Population!B36*1000</f>
        <v>862.02127659574467</v>
      </c>
      <c r="E36" s="33">
        <f>+B36/'Rating units'!B36*1000</f>
        <v>2297.3014768421867</v>
      </c>
    </row>
    <row r="37" spans="1:5" x14ac:dyDescent="0.25">
      <c r="A37" s="82" t="s">
        <v>80</v>
      </c>
      <c r="B37" s="77">
        <v>37495</v>
      </c>
      <c r="D37" s="33">
        <f>+B37/Population!B37*1000</f>
        <v>685.46617915904937</v>
      </c>
      <c r="E37" s="33">
        <f>+B37/'Rating units'!B37*1000</f>
        <v>1487.3066243554144</v>
      </c>
    </row>
    <row r="38" spans="1:5" x14ac:dyDescent="0.25">
      <c r="A38" s="82" t="s">
        <v>81</v>
      </c>
      <c r="B38" s="77">
        <v>7155.0159999999996</v>
      </c>
      <c r="D38" s="33">
        <f>+B38/Population!B38*1000</f>
        <v>1918.2348525469167</v>
      </c>
      <c r="E38" s="33">
        <f>+B38/'Rating units'!B38*1000</f>
        <v>2100.7093364650618</v>
      </c>
    </row>
    <row r="39" spans="1:5" x14ac:dyDescent="0.25">
      <c r="A39" s="82" t="s">
        <v>82</v>
      </c>
      <c r="B39" s="77">
        <v>22450</v>
      </c>
      <c r="D39" s="33">
        <f>+B39/Population!B39*1000</f>
        <v>1034.5622119815666</v>
      </c>
      <c r="E39" s="33">
        <f>+B39/'Rating units'!B39*1000</f>
        <v>1579.0954491102202</v>
      </c>
    </row>
    <row r="40" spans="1:5" x14ac:dyDescent="0.25">
      <c r="A40" s="82" t="s">
        <v>83</v>
      </c>
      <c r="B40" s="77">
        <v>21752</v>
      </c>
      <c r="D40" s="33">
        <f>+B40/Population!B40*1000</f>
        <v>417.50479846449133</v>
      </c>
      <c r="E40" s="33">
        <f>+B40/'Rating units'!B40*1000</f>
        <v>887.36588748827148</v>
      </c>
    </row>
    <row r="41" spans="1:5" x14ac:dyDescent="0.25">
      <c r="A41" s="82" t="s">
        <v>84</v>
      </c>
      <c r="B41" s="77">
        <v>4490</v>
      </c>
      <c r="D41" s="33">
        <f>+B41/Population!B41*1000</f>
        <v>660.29411764705878</v>
      </c>
      <c r="E41" s="33">
        <f>+B41/'Rating units'!B41*1000</f>
        <v>1533.4699453551912</v>
      </c>
    </row>
    <row r="42" spans="1:5" x14ac:dyDescent="0.25">
      <c r="A42" s="82" t="s">
        <v>85</v>
      </c>
      <c r="B42" s="77">
        <v>7093</v>
      </c>
      <c r="D42" s="33">
        <f>+B42/Population!B42*1000</f>
        <v>1569.2477876106195</v>
      </c>
      <c r="E42" s="33">
        <f>+B42/'Rating units'!B42*1000</f>
        <v>1596.8032417829806</v>
      </c>
    </row>
    <row r="43" spans="1:5" x14ac:dyDescent="0.25">
      <c r="A43" s="82" t="s">
        <v>86</v>
      </c>
      <c r="B43" s="77">
        <v>20663</v>
      </c>
      <c r="D43" s="33">
        <f>+B43/Population!B43*1000</f>
        <v>693.38926174496635</v>
      </c>
      <c r="E43" s="33">
        <f>+B43/'Rating units'!B43*1000</f>
        <v>1412.4683847152914</v>
      </c>
    </row>
    <row r="44" spans="1:5" x14ac:dyDescent="0.25">
      <c r="A44" s="82" t="s">
        <v>87</v>
      </c>
      <c r="B44" s="77">
        <v>27976</v>
      </c>
      <c r="D44" s="33">
        <f>+B44/Population!B44*1000</f>
        <v>118.09202195018996</v>
      </c>
      <c r="E44" s="33">
        <f>+B44/'Rating units'!B44*1000</f>
        <v>258.21695910211088</v>
      </c>
    </row>
    <row r="45" spans="1:5" x14ac:dyDescent="0.25">
      <c r="A45" s="82" t="s">
        <v>88</v>
      </c>
      <c r="B45" s="49"/>
      <c r="D45" s="33"/>
      <c r="E45" s="33"/>
    </row>
    <row r="46" spans="1:5" x14ac:dyDescent="0.25">
      <c r="A46" s="82" t="s">
        <v>89</v>
      </c>
      <c r="B46" s="77">
        <v>54420</v>
      </c>
      <c r="D46" s="33">
        <f>+B46/Population!B46*1000</f>
        <v>1196.0439560439559</v>
      </c>
      <c r="E46" s="33">
        <f>+B46/'Rating units'!B46*1000</f>
        <v>2055.2135654669737</v>
      </c>
    </row>
    <row r="47" spans="1:5" x14ac:dyDescent="0.25">
      <c r="A47" s="82" t="s">
        <v>90</v>
      </c>
      <c r="B47" s="77">
        <v>18148.942999999999</v>
      </c>
      <c r="D47" s="33">
        <f>+B47/Population!B47*1000</f>
        <v>737.76191056910568</v>
      </c>
      <c r="E47" s="33">
        <f>+B47/'Rating units'!B47*1000</f>
        <v>1488.8386382280555</v>
      </c>
    </row>
    <row r="48" spans="1:5" x14ac:dyDescent="0.25">
      <c r="A48" s="82" t="s">
        <v>91</v>
      </c>
      <c r="B48" s="77">
        <v>18473</v>
      </c>
      <c r="D48" s="33">
        <f>+B48/Population!B48*1000</f>
        <v>541.73020527859239</v>
      </c>
      <c r="E48" s="33">
        <f>+B48/'Rating units'!B48*1000</f>
        <v>1218.5436579396962</v>
      </c>
    </row>
    <row r="49" spans="1:5" x14ac:dyDescent="0.25">
      <c r="A49" s="82" t="s">
        <v>92</v>
      </c>
      <c r="B49" s="77">
        <v>35278</v>
      </c>
      <c r="D49" s="33">
        <f>+B49/Population!B49*1000</f>
        <v>577.3813420621932</v>
      </c>
      <c r="E49" s="33">
        <f>+B49/'Rating units'!B49*1000</f>
        <v>1369.3281061988123</v>
      </c>
    </row>
    <row r="50" spans="1:5" x14ac:dyDescent="0.25">
      <c r="A50" s="82" t="s">
        <v>93</v>
      </c>
      <c r="B50" s="77">
        <v>50039</v>
      </c>
      <c r="D50" s="33">
        <f>+B50/Population!B50*1000</f>
        <v>988.91304347826087</v>
      </c>
      <c r="E50" s="33">
        <f>+B50/'Rating units'!B50*1000</f>
        <v>2279.473396501458</v>
      </c>
    </row>
    <row r="51" spans="1:5" x14ac:dyDescent="0.25">
      <c r="A51" s="82" t="s">
        <v>94</v>
      </c>
      <c r="B51" s="77">
        <v>53560</v>
      </c>
      <c r="D51" s="33">
        <f>+B51/Population!B51*1000</f>
        <v>671.17794486215541</v>
      </c>
      <c r="E51" s="33">
        <f>+B51/'Rating units'!B51*1000</f>
        <v>1526.8829465762017</v>
      </c>
    </row>
    <row r="52" spans="1:5" x14ac:dyDescent="0.25">
      <c r="A52" s="82" t="s">
        <v>95</v>
      </c>
      <c r="B52" s="49"/>
      <c r="D52" s="33"/>
      <c r="E52" s="33"/>
    </row>
    <row r="53" spans="1:5" x14ac:dyDescent="0.25">
      <c r="A53" s="82" t="s">
        <v>96</v>
      </c>
      <c r="B53" s="77">
        <v>18651.142</v>
      </c>
      <c r="D53" s="33">
        <f>+B53/Population!B53*1000</f>
        <v>108.81646441073512</v>
      </c>
      <c r="E53" s="33">
        <f>+B53/'Rating units'!B53*1000</f>
        <v>208.99979829672793</v>
      </c>
    </row>
    <row r="54" spans="1:5" x14ac:dyDescent="0.25">
      <c r="A54" s="82" t="s">
        <v>97</v>
      </c>
      <c r="B54" s="77">
        <v>6983</v>
      </c>
      <c r="D54" s="33">
        <f>+B54/Population!B54*1000</f>
        <v>791.72335600907024</v>
      </c>
      <c r="E54" s="33">
        <f>+B54/'Rating units'!B54*1000</f>
        <v>1254.1307471264367</v>
      </c>
    </row>
    <row r="55" spans="1:5" x14ac:dyDescent="0.25">
      <c r="A55" s="82" t="s">
        <v>98</v>
      </c>
      <c r="B55" s="77">
        <v>26690</v>
      </c>
      <c r="D55" s="33">
        <f>+B55/Population!B55*1000</f>
        <v>121.7609489051095</v>
      </c>
      <c r="E55" s="33">
        <f>+B55/'Rating units'!B55*1000</f>
        <v>233.34907062546995</v>
      </c>
    </row>
    <row r="56" spans="1:5" x14ac:dyDescent="0.25">
      <c r="A56" s="82" t="s">
        <v>99</v>
      </c>
      <c r="B56" s="77">
        <v>7235</v>
      </c>
      <c r="D56" s="33">
        <f>+B56/Population!B56*1000</f>
        <v>724.94989979959928</v>
      </c>
      <c r="E56" s="33">
        <f>+B56/'Rating units'!B56*1000</f>
        <v>1328.7419651056014</v>
      </c>
    </row>
    <row r="57" spans="1:5" x14ac:dyDescent="0.25">
      <c r="A57" s="82" t="s">
        <v>100</v>
      </c>
      <c r="B57" s="77">
        <v>79345</v>
      </c>
      <c r="D57" s="33">
        <f>+B57/Population!B57*1000</f>
        <v>919.40903823870224</v>
      </c>
      <c r="E57" s="33">
        <f>+B57/'Rating units'!B57*1000</f>
        <v>2423.7842130987292</v>
      </c>
    </row>
    <row r="58" spans="1:5" x14ac:dyDescent="0.25">
      <c r="A58" s="82" t="s">
        <v>101</v>
      </c>
      <c r="B58" s="49"/>
      <c r="D58" s="33"/>
      <c r="E58" s="33"/>
    </row>
    <row r="59" spans="1:5" x14ac:dyDescent="0.25">
      <c r="A59" s="82" t="s">
        <v>102</v>
      </c>
      <c r="B59" s="77">
        <v>33332</v>
      </c>
      <c r="D59" s="33">
        <f>+B59/Population!B59*1000</f>
        <v>601.66064981949467</v>
      </c>
      <c r="E59" s="33">
        <f>+B59/'Rating units'!B59*1000</f>
        <v>1823.7128631613505</v>
      </c>
    </row>
    <row r="60" spans="1:5" x14ac:dyDescent="0.25">
      <c r="A60" s="82" t="s">
        <v>103</v>
      </c>
      <c r="B60" s="77">
        <v>63510</v>
      </c>
      <c r="D60" s="33">
        <f>+B60/Population!B60*1000</f>
        <v>1830.2593659942363</v>
      </c>
      <c r="E60" s="33">
        <f>+B60/'Rating units'!B60*1000</f>
        <v>2835.2678571428573</v>
      </c>
    </row>
    <row r="61" spans="1:5" x14ac:dyDescent="0.25">
      <c r="A61" s="82" t="s">
        <v>104</v>
      </c>
      <c r="B61" s="77">
        <v>16871</v>
      </c>
      <c r="D61" s="33">
        <f>+B61/Population!B61*1000</f>
        <v>1139.9324324324325</v>
      </c>
      <c r="E61" s="33">
        <f>+B61/'Rating units'!B61*1000</f>
        <v>1860.0882028665933</v>
      </c>
    </row>
    <row r="62" spans="1:5" x14ac:dyDescent="0.25">
      <c r="A62" s="82" t="s">
        <v>105</v>
      </c>
      <c r="B62" s="49"/>
      <c r="D62" s="33"/>
      <c r="E62" s="33"/>
    </row>
    <row r="63" spans="1:5" x14ac:dyDescent="0.25">
      <c r="A63" s="82" t="s">
        <v>106</v>
      </c>
      <c r="B63" s="77">
        <v>48509</v>
      </c>
      <c r="D63" s="33">
        <f>+B63/Population!B63*1000</f>
        <v>688.07092198581563</v>
      </c>
      <c r="E63" s="33">
        <f>+B63/'Rating units'!B63*1000</f>
        <v>1684.3402777777778</v>
      </c>
    </row>
    <row r="64" spans="1:5" x14ac:dyDescent="0.25">
      <c r="A64" s="82" t="s">
        <v>107</v>
      </c>
      <c r="B64" s="77">
        <v>16038</v>
      </c>
      <c r="D64" s="33">
        <f>+B64/Population!B64*1000</f>
        <v>1283.04</v>
      </c>
      <c r="E64" s="33">
        <f>+B64/'Rating units'!B64*1000</f>
        <v>1623.7724005264758</v>
      </c>
    </row>
    <row r="65" spans="1:5" x14ac:dyDescent="0.25">
      <c r="A65" s="82" t="s">
        <v>108</v>
      </c>
      <c r="B65" s="77">
        <v>43901</v>
      </c>
      <c r="D65" s="33">
        <f>+B65/Population!B65*1000</f>
        <v>781.15658362989325</v>
      </c>
      <c r="E65" s="33">
        <f>+B65/'Rating units'!B65*1000</f>
        <v>1890.8989102812595</v>
      </c>
    </row>
    <row r="66" spans="1:5" x14ac:dyDescent="0.25">
      <c r="A66" s="82" t="s">
        <v>109</v>
      </c>
      <c r="B66" s="77">
        <v>36600</v>
      </c>
      <c r="D66" s="33">
        <f>+B66/Population!B66*1000</f>
        <v>1321.2996389891696</v>
      </c>
      <c r="E66" s="33">
        <f>+B66/'Rating units'!B66*1000</f>
        <v>2454.2345604506136</v>
      </c>
    </row>
    <row r="67" spans="1:5" x14ac:dyDescent="0.25">
      <c r="A67" s="82" t="s">
        <v>110</v>
      </c>
      <c r="B67" s="77">
        <v>21476</v>
      </c>
      <c r="D67" s="33">
        <f>+B67/Population!B67*1000</f>
        <v>902.35294117647061</v>
      </c>
      <c r="E67" s="33">
        <f>+B67/'Rating units'!B67*1000</f>
        <v>2011.8032786885246</v>
      </c>
    </row>
    <row r="68" spans="1:5" x14ac:dyDescent="0.25">
      <c r="A68" s="82" t="s">
        <v>111</v>
      </c>
      <c r="B68" s="77">
        <v>12038</v>
      </c>
      <c r="D68" s="33">
        <f>+B68/Population!B68*1000</f>
        <v>1191.8811881188119</v>
      </c>
      <c r="E68" s="33">
        <f>+B68/'Rating units'!B68*1000</f>
        <v>1837.8625954198474</v>
      </c>
    </row>
    <row r="69" spans="1:5" x14ac:dyDescent="0.25">
      <c r="A69" s="82" t="s">
        <v>112</v>
      </c>
      <c r="B69" s="77">
        <v>34751</v>
      </c>
      <c r="D69" s="33">
        <f>+B69/Population!B69*1000</f>
        <v>1124.6278317152103</v>
      </c>
      <c r="E69" s="33">
        <f>+B69/'Rating units'!B69*1000</f>
        <v>1648.5294117647059</v>
      </c>
    </row>
    <row r="70" spans="1:5" x14ac:dyDescent="0.25">
      <c r="A70" s="82" t="s">
        <v>113</v>
      </c>
      <c r="B70" s="49"/>
      <c r="D70" s="33">
        <f>+B70/Population!B70*1000</f>
        <v>0</v>
      </c>
      <c r="E70" s="33">
        <f>+B70/'Rating units'!B70*1000</f>
        <v>0</v>
      </c>
    </row>
    <row r="71" spans="1:5" x14ac:dyDescent="0.25">
      <c r="A71" s="82" t="s">
        <v>114</v>
      </c>
      <c r="B71" s="77">
        <v>8165</v>
      </c>
      <c r="D71" s="33">
        <f>+B71/Population!B71*1000</f>
        <v>877.95698924731175</v>
      </c>
      <c r="E71" s="33">
        <f>+B71/'Rating units'!B71*1000</f>
        <v>1853.1547889241945</v>
      </c>
    </row>
    <row r="72" spans="1:5" x14ac:dyDescent="0.25">
      <c r="A72" s="82" t="s">
        <v>115</v>
      </c>
      <c r="B72" s="77">
        <v>24966.017</v>
      </c>
      <c r="D72" s="33">
        <f>+B72/Population!B72*1000</f>
        <v>213.93330762639246</v>
      </c>
      <c r="E72" s="33">
        <f>+B72/'Rating units'!B72*1000</f>
        <v>473.1638427715867</v>
      </c>
    </row>
    <row r="73" spans="1:5" x14ac:dyDescent="0.25">
      <c r="A73" s="82" t="s">
        <v>116</v>
      </c>
      <c r="B73" s="77">
        <v>16596</v>
      </c>
      <c r="D73" s="33">
        <f>+B73/Population!B73*1000</f>
        <v>945.64102564102564</v>
      </c>
      <c r="E73" s="33">
        <f>+B73/'Rating units'!B73*1000</f>
        <v>1546.2592005962917</v>
      </c>
    </row>
    <row r="74" spans="1:5" x14ac:dyDescent="0.25">
      <c r="A74" s="82" t="s">
        <v>117</v>
      </c>
      <c r="B74" s="77">
        <v>47259</v>
      </c>
      <c r="D74" s="33">
        <f>+B74/Population!B74*1000</f>
        <v>941.41434262948212</v>
      </c>
      <c r="E74" s="33">
        <f>+B74/'Rating units'!B74*1000</f>
        <v>1981.7587117876462</v>
      </c>
    </row>
    <row r="75" spans="1:5" x14ac:dyDescent="0.25">
      <c r="A75" s="82" t="s">
        <v>118</v>
      </c>
      <c r="B75" s="77">
        <v>29389</v>
      </c>
      <c r="D75" s="33">
        <f>+B75/Population!B75*1000</f>
        <v>811.85082872928172</v>
      </c>
      <c r="E75" s="33">
        <f>+B75/'Rating units'!B75*1000</f>
        <v>1326.2184115523467</v>
      </c>
    </row>
    <row r="76" spans="1:5" x14ac:dyDescent="0.25">
      <c r="A76" s="82" t="s">
        <v>119</v>
      </c>
      <c r="B76" s="77">
        <v>74868</v>
      </c>
      <c r="D76" s="33">
        <f>+B76/Population!B76*1000</f>
        <v>583.99375975039004</v>
      </c>
      <c r="E76" s="33">
        <f>+B76/'Rating units'!B76*1000</f>
        <v>1415.1670951156811</v>
      </c>
    </row>
    <row r="77" spans="1:5" x14ac:dyDescent="0.25">
      <c r="A77" s="82" t="s">
        <v>120</v>
      </c>
      <c r="B77" s="77">
        <v>43937</v>
      </c>
      <c r="D77" s="33">
        <f>+B77/Population!B77*1000</f>
        <v>1547.0774647887324</v>
      </c>
      <c r="E77" s="33">
        <f>+B77/'Rating units'!B77*1000</f>
        <v>1619.533327216235</v>
      </c>
    </row>
    <row r="78" spans="1:5" x14ac:dyDescent="0.25">
      <c r="A78" s="82" t="s">
        <v>121</v>
      </c>
      <c r="B78" s="77">
        <v>33402.392</v>
      </c>
      <c r="D78" s="33">
        <f>+B78/Population!B78*1000</f>
        <v>715.25464668094219</v>
      </c>
      <c r="E78" s="33">
        <f>+B78/'Rating units'!B78*1000</f>
        <v>1478.0473472277533</v>
      </c>
    </row>
    <row r="79" spans="1:5" x14ac:dyDescent="0.25">
      <c r="A79" s="82" t="s">
        <v>122</v>
      </c>
      <c r="B79" s="77">
        <v>25862</v>
      </c>
      <c r="D79" s="33">
        <f>+B79/Population!B79*1000</f>
        <v>607.08920187793422</v>
      </c>
      <c r="E79" s="33">
        <f>+B79/'Rating units'!B79*1000</f>
        <v>1532.4721497985306</v>
      </c>
    </row>
    <row r="80" spans="1:5" x14ac:dyDescent="0.25">
      <c r="A80" s="82" t="s">
        <v>123</v>
      </c>
      <c r="B80" s="77">
        <v>44088</v>
      </c>
      <c r="D80" s="33">
        <f>+B80/Population!B80*1000</f>
        <v>619.21348314606735</v>
      </c>
      <c r="E80" s="33">
        <f>+B80/'Rating units'!B80*1000</f>
        <v>1521.1150979850952</v>
      </c>
    </row>
    <row r="81" spans="1:5" x14ac:dyDescent="0.25">
      <c r="A81" s="82" t="s">
        <v>124</v>
      </c>
      <c r="B81" s="77">
        <v>68663</v>
      </c>
      <c r="D81" s="33">
        <f>+B81/Population!B81*1000</f>
        <v>152.8561887800534</v>
      </c>
      <c r="E81" s="33">
        <f>+B81/'Rating units'!B81*1000</f>
        <v>354.29824561403512</v>
      </c>
    </row>
    <row r="82" spans="1:5" x14ac:dyDescent="0.25">
      <c r="A82" s="82" t="s">
        <v>125</v>
      </c>
      <c r="B82" s="77">
        <v>35678</v>
      </c>
      <c r="D82" s="33">
        <f>+B82/Population!B82*1000</f>
        <v>617.26643598615919</v>
      </c>
      <c r="E82" s="33">
        <f>+B82/'Rating units'!B82*1000</f>
        <v>1482.013790811664</v>
      </c>
    </row>
    <row r="83" spans="1:5" x14ac:dyDescent="0.25">
      <c r="A83" s="82" t="s">
        <v>126</v>
      </c>
      <c r="B83" s="77">
        <v>6432</v>
      </c>
      <c r="D83" s="33">
        <f>+B83/Population!B83*1000</f>
        <v>809.05660377358492</v>
      </c>
      <c r="E83" s="33">
        <f>+B83/'Rating units'!B83*1000</f>
        <v>717.21677074041031</v>
      </c>
    </row>
    <row r="84" spans="1:5" x14ac:dyDescent="0.25">
      <c r="A84" s="82" t="s">
        <v>127</v>
      </c>
      <c r="B84" s="77">
        <v>25772</v>
      </c>
      <c r="D84" s="33">
        <f>+B84/Population!B84*1000</f>
        <v>499.45736434108528</v>
      </c>
      <c r="E84" s="33">
        <f>+B84/'Rating units'!B84*1000</f>
        <v>1237.3133611791252</v>
      </c>
    </row>
    <row r="85" spans="1:5" x14ac:dyDescent="0.25">
      <c r="A85" s="82" t="s">
        <v>128</v>
      </c>
      <c r="B85" s="77">
        <v>18579.904999999999</v>
      </c>
      <c r="D85" s="33">
        <f>+B85/Population!B85*1000</f>
        <v>2279.742944785276</v>
      </c>
      <c r="E85" s="33">
        <f>+B85/'Rating units'!B85*1000</f>
        <v>2553.587822979659</v>
      </c>
    </row>
    <row r="86" spans="1:5" x14ac:dyDescent="0.25">
      <c r="A86" s="82" t="s">
        <v>129</v>
      </c>
      <c r="B86" s="49"/>
      <c r="D86" s="33"/>
      <c r="E86" s="33"/>
    </row>
    <row r="87" spans="1:5" x14ac:dyDescent="0.25">
      <c r="A87" s="82" t="s">
        <v>130</v>
      </c>
      <c r="B87" s="77">
        <v>24516</v>
      </c>
      <c r="D87" s="33">
        <f>+B87/Population!B87*1000</f>
        <v>1109.321266968326</v>
      </c>
      <c r="E87" s="33">
        <f>+B87/'Rating units'!B87*1000</f>
        <v>1856.9913649447053</v>
      </c>
    </row>
    <row r="88" spans="1:5" x14ac:dyDescent="0.25">
      <c r="A88" s="82" t="s">
        <v>131</v>
      </c>
      <c r="B88" s="77">
        <v>13568</v>
      </c>
      <c r="D88" s="33">
        <f>+B88/Population!B88*1000</f>
        <v>1404.5548654244305</v>
      </c>
      <c r="E88" s="33">
        <f>+B88/'Rating units'!B88*1000</f>
        <v>2309.839972761321</v>
      </c>
    </row>
    <row r="89" spans="1:5" x14ac:dyDescent="0.25">
      <c r="A89" s="82" t="s">
        <v>132</v>
      </c>
      <c r="B89" s="77">
        <v>33092</v>
      </c>
      <c r="D89" s="33">
        <f>+B89/Population!B89*1000</f>
        <v>755.52511415525112</v>
      </c>
      <c r="E89" s="33">
        <f>+B89/'Rating units'!B89*1000</f>
        <v>1580.7776822394192</v>
      </c>
    </row>
    <row r="90" spans="1:5" x14ac:dyDescent="0.25">
      <c r="A90" s="82" t="s">
        <v>133</v>
      </c>
      <c r="B90" s="77">
        <v>316333</v>
      </c>
      <c r="D90" s="33">
        <f>+B90/Population!B90*1000</f>
        <v>1521.5632515632515</v>
      </c>
      <c r="E90" s="33">
        <f>+B90/'Rating units'!B90*1000</f>
        <v>4114.2050775153475</v>
      </c>
    </row>
    <row r="91" spans="1:5" x14ac:dyDescent="0.25">
      <c r="A91" s="82" t="s">
        <v>134</v>
      </c>
      <c r="B91" s="77">
        <v>5315.9219999999996</v>
      </c>
      <c r="D91" s="33">
        <f>+B91/Population!B91*1000</f>
        <v>163.56683076923076</v>
      </c>
      <c r="E91" s="33" t="e">
        <f>+B91/'Rating units'!B91*1000</f>
        <v>#DIV/0!</v>
      </c>
    </row>
    <row r="92" spans="1:5" x14ac:dyDescent="0.25">
      <c r="A92" s="82" t="s">
        <v>135</v>
      </c>
      <c r="B92" s="77">
        <v>48048</v>
      </c>
      <c r="D92" s="33">
        <f>+B92/Population!B92*1000</f>
        <v>1005.1882845188285</v>
      </c>
      <c r="E92" s="33">
        <f>+B92/'Rating units'!B92*1000</f>
        <v>2329.7129557796743</v>
      </c>
    </row>
    <row r="93" spans="1:5" x14ac:dyDescent="0.25">
      <c r="A93" s="82" t="s">
        <v>136</v>
      </c>
      <c r="B93" s="77">
        <v>14083.842000000001</v>
      </c>
      <c r="D93" s="33">
        <f>+B93/Population!B93*1000</f>
        <v>1607.7445205479453</v>
      </c>
      <c r="E93" s="33">
        <f>+B93/'Rating units'!B93*1000</f>
        <v>2122.0192858219075</v>
      </c>
    </row>
    <row r="94" spans="1:5" x14ac:dyDescent="0.25">
      <c r="A94" s="82" t="s">
        <v>137</v>
      </c>
      <c r="B94" s="77">
        <v>27021</v>
      </c>
      <c r="D94" s="33">
        <f>+B94/Population!B94*1000</f>
        <v>772.02857142857135</v>
      </c>
      <c r="E94" s="33">
        <f>+B94/'Rating units'!B94*1000</f>
        <v>1622.2008765083749</v>
      </c>
    </row>
    <row r="95" spans="1:5" x14ac:dyDescent="0.25">
      <c r="A95" s="82" t="s">
        <v>138</v>
      </c>
      <c r="B95" s="77">
        <v>53020</v>
      </c>
      <c r="D95" s="33">
        <f>+B95/Population!B95*1000</f>
        <v>605.2511415525114</v>
      </c>
      <c r="E95" s="33">
        <f>+B95/'Rating units'!B95*1000</f>
        <v>1221.2368996890475</v>
      </c>
    </row>
    <row r="96" spans="1:5" x14ac:dyDescent="0.25">
      <c r="A96" s="82" t="s">
        <v>139</v>
      </c>
      <c r="B96" s="26"/>
      <c r="D96" s="33"/>
      <c r="E96" s="33"/>
    </row>
    <row r="97" spans="1:5" x14ac:dyDescent="0.25">
      <c r="A97" s="82" t="s">
        <v>140</v>
      </c>
      <c r="B97" s="26"/>
      <c r="D97" s="33"/>
      <c r="E97" s="33"/>
    </row>
    <row r="98" spans="1:5" x14ac:dyDescent="0.25">
      <c r="A98" s="82" t="s">
        <v>141</v>
      </c>
      <c r="B98" s="26"/>
      <c r="D98" s="33"/>
      <c r="E98" s="33"/>
    </row>
    <row r="99" spans="1:5" x14ac:dyDescent="0.25">
      <c r="A99" s="99"/>
      <c r="B99" s="99"/>
    </row>
    <row r="100" spans="1:5" x14ac:dyDescent="0.25">
      <c r="A100" s="98"/>
      <c r="B100" s="98"/>
    </row>
    <row r="101" spans="1:5" x14ac:dyDescent="0.25">
      <c r="A101" s="98"/>
      <c r="B101" s="98"/>
    </row>
    <row r="102" spans="1:5" x14ac:dyDescent="0.25">
      <c r="A102" s="98"/>
      <c r="B102" s="98"/>
    </row>
    <row r="103" spans="1:5" x14ac:dyDescent="0.25">
      <c r="A103" s="99"/>
      <c r="B103" s="99"/>
    </row>
    <row r="104" spans="1:5" x14ac:dyDescent="0.25">
      <c r="A104" s="98"/>
      <c r="B104" s="98"/>
    </row>
    <row r="105" spans="1:5" x14ac:dyDescent="0.25">
      <c r="A105" s="98"/>
      <c r="B105" s="98"/>
    </row>
    <row r="106" spans="1:5" x14ac:dyDescent="0.25">
      <c r="A106" s="98"/>
      <c r="B106" s="98"/>
    </row>
    <row r="107" spans="1:5" x14ac:dyDescent="0.25">
      <c r="A107" s="98"/>
      <c r="B107" s="98"/>
    </row>
    <row r="108" spans="1:5" x14ac:dyDescent="0.25">
      <c r="A108" s="98"/>
      <c r="B108" s="98"/>
    </row>
    <row r="109" spans="1:5" x14ac:dyDescent="0.25">
      <c r="A109" s="98"/>
      <c r="B109" s="98"/>
    </row>
    <row r="110" spans="1:5" x14ac:dyDescent="0.25">
      <c r="A110" s="98"/>
      <c r="B110" s="98"/>
    </row>
    <row r="111" spans="1:5" x14ac:dyDescent="0.25">
      <c r="A111" s="98"/>
      <c r="B111" s="98"/>
    </row>
    <row r="112" spans="1:5" x14ac:dyDescent="0.25">
      <c r="A112" s="98"/>
      <c r="B112" s="98"/>
    </row>
    <row r="113" spans="1:2" x14ac:dyDescent="0.25">
      <c r="A113" s="98"/>
      <c r="B113" s="98"/>
    </row>
    <row r="114" spans="1:2" x14ac:dyDescent="0.25">
      <c r="A114" s="98"/>
      <c r="B114" s="98"/>
    </row>
    <row r="115" spans="1:2" x14ac:dyDescent="0.25">
      <c r="A115" s="98"/>
      <c r="B115" s="98"/>
    </row>
    <row r="116" spans="1:2" x14ac:dyDescent="0.25">
      <c r="A116" s="98"/>
      <c r="B116" s="98"/>
    </row>
    <row r="117" spans="1:2" x14ac:dyDescent="0.25">
      <c r="A117" s="98"/>
      <c r="B117" s="98"/>
    </row>
    <row r="118" spans="1:2" x14ac:dyDescent="0.25">
      <c r="A118" s="98"/>
      <c r="B118" s="98"/>
    </row>
    <row r="119" spans="1:2" x14ac:dyDescent="0.25">
      <c r="A119" s="98"/>
      <c r="B119" s="98"/>
    </row>
    <row r="120" spans="1:2" x14ac:dyDescent="0.25">
      <c r="A120" s="98"/>
      <c r="B120" s="98"/>
    </row>
    <row r="121" spans="1:2" x14ac:dyDescent="0.25">
      <c r="A121" s="98"/>
      <c r="B121" s="98"/>
    </row>
    <row r="122" spans="1:2" x14ac:dyDescent="0.25">
      <c r="A122" s="98"/>
      <c r="B122" s="98"/>
    </row>
    <row r="123" spans="1:2" x14ac:dyDescent="0.25">
      <c r="A123" s="98"/>
      <c r="B123" s="98"/>
    </row>
    <row r="124" spans="1:2" x14ac:dyDescent="0.25">
      <c r="A124" s="98"/>
      <c r="B124" s="98"/>
    </row>
    <row r="125" spans="1:2" x14ac:dyDescent="0.25">
      <c r="A125" s="100"/>
      <c r="B125" s="100"/>
    </row>
  </sheetData>
  <mergeCells count="27">
    <mergeCell ref="A123:B123"/>
    <mergeCell ref="A124:B124"/>
    <mergeCell ref="A125:B125"/>
    <mergeCell ref="A117:B117"/>
    <mergeCell ref="A118:B118"/>
    <mergeCell ref="A119:B119"/>
    <mergeCell ref="A120:B120"/>
    <mergeCell ref="A121:B121"/>
    <mergeCell ref="A122:B122"/>
    <mergeCell ref="A116:B116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04:B104"/>
    <mergeCell ref="A99:B99"/>
    <mergeCell ref="A100:B100"/>
    <mergeCell ref="A101:B101"/>
    <mergeCell ref="A102:B102"/>
    <mergeCell ref="A103:B103"/>
  </mergeCells>
  <hyperlinks>
    <hyperlink ref="A1" location="Index!A1" display="Index" xr:uid="{00000000-0004-0000-14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125"/>
  <sheetViews>
    <sheetView topLeftCell="A72" workbookViewId="0"/>
  </sheetViews>
  <sheetFormatPr defaultRowHeight="15" x14ac:dyDescent="0.25"/>
  <cols>
    <col min="1" max="1" width="57.85546875" style="15" customWidth="1"/>
    <col min="2" max="2" width="32.570312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2" spans="1:7" x14ac:dyDescent="0.25">
      <c r="B2" s="15"/>
    </row>
    <row r="3" spans="1:7" x14ac:dyDescent="0.25">
      <c r="A3" s="1" t="s">
        <v>316</v>
      </c>
      <c r="B3" s="15"/>
      <c r="D3" s="16" t="s">
        <v>163</v>
      </c>
      <c r="E3" s="16" t="s">
        <v>164</v>
      </c>
      <c r="F3" s="1"/>
      <c r="G3" s="16"/>
    </row>
    <row r="4" spans="1:7" x14ac:dyDescent="0.25">
      <c r="A4" s="8" t="s">
        <v>360</v>
      </c>
      <c r="B4" s="15"/>
    </row>
    <row r="5" spans="1:7" x14ac:dyDescent="0.25">
      <c r="B5" s="15"/>
    </row>
    <row r="6" spans="1:7" x14ac:dyDescent="0.25">
      <c r="A6" s="55" t="s">
        <v>48</v>
      </c>
      <c r="B6" s="49" t="s">
        <v>360</v>
      </c>
    </row>
    <row r="7" spans="1:7" x14ac:dyDescent="0.25">
      <c r="A7" s="55" t="s">
        <v>49</v>
      </c>
      <c r="B7" s="77">
        <v>51203</v>
      </c>
      <c r="D7" s="33">
        <f>+B7/Population!B7*1000</f>
        <v>1519.3768545994067</v>
      </c>
      <c r="E7" s="33">
        <f>+B7/'Rating units'!B7*1000</f>
        <v>3325.5179580437748</v>
      </c>
    </row>
    <row r="8" spans="1:7" x14ac:dyDescent="0.25">
      <c r="A8" s="55" t="s">
        <v>50</v>
      </c>
      <c r="B8" s="49"/>
      <c r="D8" s="33"/>
      <c r="E8" s="33"/>
    </row>
    <row r="9" spans="1:7" x14ac:dyDescent="0.25">
      <c r="A9" s="55" t="s">
        <v>52</v>
      </c>
      <c r="B9" s="77">
        <v>3446407</v>
      </c>
      <c r="D9" s="33">
        <f>+B9/Population!B9*1000</f>
        <v>2134.7912537165512</v>
      </c>
      <c r="E9" s="33">
        <f>+B9/'Rating units'!B9*1000</f>
        <v>6505.2077041555931</v>
      </c>
    </row>
    <row r="10" spans="1:7" x14ac:dyDescent="0.25">
      <c r="A10" s="55" t="s">
        <v>53</v>
      </c>
      <c r="B10" s="77">
        <v>3446407</v>
      </c>
      <c r="D10" s="33">
        <f>+B10/Population!B10*1000</f>
        <v>2134.7912537165512</v>
      </c>
      <c r="E10" s="33" t="e">
        <f>+B10/'Rating units'!B10*1000</f>
        <v>#DIV/0!</v>
      </c>
    </row>
    <row r="11" spans="1:7" x14ac:dyDescent="0.25">
      <c r="A11" s="55" t="s">
        <v>54</v>
      </c>
      <c r="B11" s="49"/>
      <c r="D11" s="33"/>
      <c r="E11" s="33"/>
    </row>
    <row r="12" spans="1:7" x14ac:dyDescent="0.25">
      <c r="A12" s="55" t="s">
        <v>55</v>
      </c>
      <c r="B12" s="49"/>
      <c r="D12" s="33"/>
      <c r="E12" s="33"/>
    </row>
    <row r="13" spans="1:7" x14ac:dyDescent="0.25">
      <c r="A13" s="55" t="s">
        <v>56</v>
      </c>
      <c r="B13" s="49"/>
      <c r="D13" s="33"/>
      <c r="E13" s="33"/>
    </row>
    <row r="14" spans="1:7" x14ac:dyDescent="0.25">
      <c r="A14" s="55" t="s">
        <v>57</v>
      </c>
      <c r="B14" s="77">
        <v>101928</v>
      </c>
      <c r="D14" s="33">
        <f>+B14/Population!B14*1000</f>
        <v>347.28449744463376</v>
      </c>
      <c r="E14" s="33">
        <f>+B14/'Rating units'!B14*1000</f>
        <v>835.48910637879317</v>
      </c>
    </row>
    <row r="15" spans="1:7" x14ac:dyDescent="0.25">
      <c r="A15" s="55" t="s">
        <v>58</v>
      </c>
      <c r="B15" s="77">
        <v>22507</v>
      </c>
      <c r="D15" s="33">
        <f>+B15/Population!B15*1000</f>
        <v>2206.5686274509803</v>
      </c>
      <c r="E15" s="33">
        <f>+B15/'Rating units'!B15*1000</f>
        <v>2988.1837493361659</v>
      </c>
    </row>
    <row r="16" spans="1:7" x14ac:dyDescent="0.25">
      <c r="A16" s="55" t="s">
        <v>59</v>
      </c>
      <c r="B16" s="77">
        <v>155927</v>
      </c>
      <c r="D16" s="33">
        <f>+B16/Population!B16*1000</f>
        <v>259.92165360893483</v>
      </c>
      <c r="E16" s="33">
        <f>+B16/'Rating units'!B16*1000</f>
        <v>573.60055032574428</v>
      </c>
    </row>
    <row r="17" spans="1:5" x14ac:dyDescent="0.25">
      <c r="A17" s="55" t="s">
        <v>60</v>
      </c>
      <c r="B17" s="77">
        <v>14907.471</v>
      </c>
      <c r="D17" s="33">
        <f>+B17/Population!B17*1000</f>
        <v>1674.9967415730337</v>
      </c>
      <c r="E17" s="33">
        <f>+B17/'Rating units'!B17*1000</f>
        <v>3138.4149473684211</v>
      </c>
    </row>
    <row r="18" spans="1:5" x14ac:dyDescent="0.25">
      <c r="A18" s="55" t="s">
        <v>61</v>
      </c>
      <c r="B18" s="77">
        <v>27365</v>
      </c>
      <c r="D18" s="33">
        <f>+B18/Population!B18*1000</f>
        <v>2012.1323529411766</v>
      </c>
      <c r="E18" s="33">
        <f>+B18/'Rating units'!B18*1000</f>
        <v>3541.9363189231167</v>
      </c>
    </row>
    <row r="19" spans="1:5" x14ac:dyDescent="0.25">
      <c r="A19" s="55" t="s">
        <v>62</v>
      </c>
      <c r="B19" s="77">
        <v>37318</v>
      </c>
      <c r="D19" s="33">
        <f>+B19/Population!B19*1000</f>
        <v>1894.3147208121827</v>
      </c>
      <c r="E19" s="33">
        <f>+B19/'Rating units'!B19*1000</f>
        <v>2697.3617636429344</v>
      </c>
    </row>
    <row r="20" spans="1:5" x14ac:dyDescent="0.25">
      <c r="A20" s="55" t="s">
        <v>63</v>
      </c>
      <c r="B20" s="77">
        <v>7526</v>
      </c>
      <c r="D20" s="33">
        <f>+B20/Population!B20*1000</f>
        <v>12337.704918032787</v>
      </c>
      <c r="E20" s="33">
        <f>+B20/'Rating units'!B20*1000</f>
        <v>13511.669658886894</v>
      </c>
    </row>
    <row r="21" spans="1:5" x14ac:dyDescent="0.25">
      <c r="A21" s="55" t="s">
        <v>64</v>
      </c>
      <c r="B21" s="77">
        <v>725854</v>
      </c>
      <c r="D21" s="33">
        <f>+B21/Population!B21*1000</f>
        <v>1936.1269671912512</v>
      </c>
      <c r="E21" s="33">
        <f>+B21/'Rating units'!B21*1000</f>
        <v>4405.2825470810649</v>
      </c>
    </row>
    <row r="22" spans="1:5" x14ac:dyDescent="0.25">
      <c r="A22" s="55" t="s">
        <v>65</v>
      </c>
      <c r="B22" s="77">
        <v>36222</v>
      </c>
      <c r="D22" s="33">
        <f>+B22/Population!B22*1000</f>
        <v>2075.7593123209167</v>
      </c>
      <c r="E22" s="33">
        <f>+B22/'Rating units'!B22*1000</f>
        <v>2786.5220401569354</v>
      </c>
    </row>
    <row r="23" spans="1:5" x14ac:dyDescent="0.25">
      <c r="A23" s="55" t="s">
        <v>66</v>
      </c>
      <c r="B23" s="77">
        <v>217577</v>
      </c>
      <c r="D23" s="33">
        <f>+B23/Population!B23*1000</f>
        <v>1713.2047244094488</v>
      </c>
      <c r="E23" s="33">
        <f>+B23/'Rating units'!B23*1000</f>
        <v>3916.7071699879389</v>
      </c>
    </row>
    <row r="24" spans="1:5" x14ac:dyDescent="0.25">
      <c r="A24" s="55" t="s">
        <v>67</v>
      </c>
      <c r="B24" s="77">
        <v>107179</v>
      </c>
      <c r="D24" s="33">
        <f>+B24/Population!B24*1000</f>
        <v>1728.6935483870968</v>
      </c>
      <c r="E24" s="33">
        <f>+B24/'Rating units'!B24*1000</f>
        <v>2668.3347026165757</v>
      </c>
    </row>
    <row r="25" spans="1:5" x14ac:dyDescent="0.25">
      <c r="A25" s="55" t="s">
        <v>68</v>
      </c>
      <c r="B25" s="49"/>
      <c r="D25" s="33"/>
      <c r="E25" s="33"/>
    </row>
    <row r="26" spans="1:5" x14ac:dyDescent="0.25">
      <c r="A26" s="55" t="s">
        <v>69</v>
      </c>
      <c r="B26" s="77">
        <v>83845</v>
      </c>
      <c r="D26" s="33">
        <f>+B26/Population!B26*1000</f>
        <v>1754.0794979079496</v>
      </c>
      <c r="E26" s="33">
        <f>+B26/'Rating units'!B26*1000</f>
        <v>3548.2437579348284</v>
      </c>
    </row>
    <row r="27" spans="1:5" x14ac:dyDescent="0.25">
      <c r="A27" s="55" t="s">
        <v>70</v>
      </c>
      <c r="B27" s="77">
        <v>20464</v>
      </c>
      <c r="D27" s="33">
        <f>+B27/Population!B27*1000</f>
        <v>1643.6947791164657</v>
      </c>
      <c r="E27" s="33">
        <f>+B27/'Rating units'!B27*1000</f>
        <v>3386.9579609400857</v>
      </c>
    </row>
    <row r="28" spans="1:5" x14ac:dyDescent="0.25">
      <c r="A28" s="55" t="s">
        <v>71</v>
      </c>
      <c r="B28" s="77">
        <v>230685</v>
      </c>
      <c r="D28" s="33">
        <f>+B28/Population!B28*1000</f>
        <v>456.98296354992073</v>
      </c>
      <c r="E28" s="33" t="e">
        <f>+B28/'Rating units'!B28*1000</f>
        <v>#DIV/0!</v>
      </c>
    </row>
    <row r="29" spans="1:5" x14ac:dyDescent="0.25">
      <c r="A29" s="55" t="s">
        <v>72</v>
      </c>
      <c r="B29" s="77">
        <v>25503</v>
      </c>
      <c r="D29" s="33">
        <f>+B29/Population!B29*1000</f>
        <v>1882.1402214022141</v>
      </c>
      <c r="E29" s="33">
        <f>+B29/'Rating units'!B29*1000</f>
        <v>2800.6808697562046</v>
      </c>
    </row>
    <row r="30" spans="1:5" x14ac:dyDescent="0.25">
      <c r="A30" s="55" t="s">
        <v>73</v>
      </c>
      <c r="B30" s="77">
        <v>211206</v>
      </c>
      <c r="D30" s="33">
        <f>+B30/Population!B30*1000</f>
        <v>1310.2109181141439</v>
      </c>
      <c r="E30" s="33">
        <f>+B30/'Rating units'!B30*1000</f>
        <v>3731.5547703180214</v>
      </c>
    </row>
    <row r="31" spans="1:5" x14ac:dyDescent="0.25">
      <c r="A31" s="55" t="s">
        <v>74</v>
      </c>
      <c r="B31" s="77">
        <v>100404</v>
      </c>
      <c r="D31" s="33">
        <f>+B31/Population!B31*1000</f>
        <v>1277.4045801526718</v>
      </c>
      <c r="E31" s="33">
        <f>+B31/'Rating units'!B31*1000</f>
        <v>3262.5182778229082</v>
      </c>
    </row>
    <row r="32" spans="1:5" x14ac:dyDescent="0.25">
      <c r="A32" s="55" t="s">
        <v>75</v>
      </c>
      <c r="B32" s="77">
        <v>32625</v>
      </c>
      <c r="D32" s="33">
        <f>+B32/Population!B32*1000</f>
        <v>1668.7979539641944</v>
      </c>
      <c r="E32" s="33">
        <f>+B32/'Rating units'!B32*1000</f>
        <v>3057.9248289436687</v>
      </c>
    </row>
    <row r="33" spans="1:5" x14ac:dyDescent="0.25">
      <c r="A33" s="55" t="s">
        <v>76</v>
      </c>
      <c r="B33" s="77">
        <v>41395</v>
      </c>
      <c r="D33" s="33">
        <f>+B33/Population!B33*1000</f>
        <v>256.31578947368422</v>
      </c>
      <c r="E33" s="33">
        <f>+B33/'Rating units'!B33*1000</f>
        <v>590.05060223790178</v>
      </c>
    </row>
    <row r="34" spans="1:5" x14ac:dyDescent="0.25">
      <c r="A34" s="55" t="s">
        <v>77</v>
      </c>
      <c r="B34" s="77">
        <v>45178</v>
      </c>
      <c r="D34" s="33">
        <f>+B34/Population!B34*1000</f>
        <v>1416.2382445141066</v>
      </c>
      <c r="E34" s="33">
        <f>+B34/'Rating units'!B34*1000</f>
        <v>2499.474412171508</v>
      </c>
    </row>
    <row r="35" spans="1:5" x14ac:dyDescent="0.25">
      <c r="A35" s="55" t="s">
        <v>78</v>
      </c>
      <c r="B35" s="77">
        <v>36626</v>
      </c>
      <c r="D35" s="33">
        <f>+B35/Population!B35*1000</f>
        <v>2883.9370078740158</v>
      </c>
      <c r="E35" s="33">
        <f>+B35/'Rating units'!B35*1000</f>
        <v>4575.9620189905045</v>
      </c>
    </row>
    <row r="36" spans="1:5" x14ac:dyDescent="0.25">
      <c r="A36" s="55" t="s">
        <v>79</v>
      </c>
      <c r="B36" s="77">
        <v>161217</v>
      </c>
      <c r="D36" s="33">
        <f>+B36/Population!B36*1000</f>
        <v>1559.1586073500966</v>
      </c>
      <c r="E36" s="33">
        <f>+B36/'Rating units'!B36*1000</f>
        <v>4155.1844119693806</v>
      </c>
    </row>
    <row r="37" spans="1:5" x14ac:dyDescent="0.25">
      <c r="A37" s="55" t="s">
        <v>80</v>
      </c>
      <c r="B37" s="77">
        <v>84578</v>
      </c>
      <c r="D37" s="33">
        <f>+B37/Population!B37*1000</f>
        <v>1546.215722120658</v>
      </c>
      <c r="E37" s="33">
        <f>+B37/'Rating units'!B37*1000</f>
        <v>3354.9385164617215</v>
      </c>
    </row>
    <row r="38" spans="1:5" x14ac:dyDescent="0.25">
      <c r="A38" s="55" t="s">
        <v>81</v>
      </c>
      <c r="B38" s="77">
        <v>11353.605</v>
      </c>
      <c r="D38" s="33">
        <f>+B38/Population!B38*1000</f>
        <v>3043.861930294906</v>
      </c>
      <c r="E38" s="33">
        <f>+B38/'Rating units'!B38*1000</f>
        <v>3333.4130945390489</v>
      </c>
    </row>
    <row r="39" spans="1:5" x14ac:dyDescent="0.25">
      <c r="A39" s="55" t="s">
        <v>82</v>
      </c>
      <c r="B39" s="77">
        <v>42916</v>
      </c>
      <c r="D39" s="33">
        <f>+B39/Population!B39*1000</f>
        <v>1977.6958525345622</v>
      </c>
      <c r="E39" s="33">
        <f>+B39/'Rating units'!B39*1000</f>
        <v>3018.6396567489628</v>
      </c>
    </row>
    <row r="40" spans="1:5" x14ac:dyDescent="0.25">
      <c r="A40" s="55" t="s">
        <v>83</v>
      </c>
      <c r="B40" s="77">
        <v>70971</v>
      </c>
      <c r="D40" s="33">
        <f>+B40/Population!B40*1000</f>
        <v>1362.2072936660268</v>
      </c>
      <c r="E40" s="33">
        <f>+B40/'Rating units'!B40*1000</f>
        <v>2895.2392608003915</v>
      </c>
    </row>
    <row r="41" spans="1:5" x14ac:dyDescent="0.25">
      <c r="A41" s="55" t="s">
        <v>84</v>
      </c>
      <c r="B41" s="77">
        <v>10936.37</v>
      </c>
      <c r="D41" s="33">
        <f>+B41/Population!B41*1000</f>
        <v>1608.289705882353</v>
      </c>
      <c r="E41" s="33">
        <f>+B41/'Rating units'!B41*1000</f>
        <v>3735.0990437158475</v>
      </c>
    </row>
    <row r="42" spans="1:5" x14ac:dyDescent="0.25">
      <c r="A42" s="55" t="s">
        <v>85</v>
      </c>
      <c r="B42" s="77">
        <v>12700</v>
      </c>
      <c r="D42" s="33">
        <f>+B42/Population!B42*1000</f>
        <v>2809.7345132743362</v>
      </c>
      <c r="E42" s="33">
        <f>+B42/'Rating units'!B42*1000</f>
        <v>2859.072489869428</v>
      </c>
    </row>
    <row r="43" spans="1:5" x14ac:dyDescent="0.25">
      <c r="A43" s="55" t="s">
        <v>86</v>
      </c>
      <c r="B43" s="77">
        <v>45252</v>
      </c>
      <c r="D43" s="33">
        <f>+B43/Population!B43*1000</f>
        <v>1518.5234899328859</v>
      </c>
      <c r="E43" s="33">
        <f>+B43/'Rating units'!B43*1000</f>
        <v>3093.3078132476589</v>
      </c>
    </row>
    <row r="44" spans="1:5" x14ac:dyDescent="0.25">
      <c r="A44" s="55" t="s">
        <v>87</v>
      </c>
      <c r="B44" s="77">
        <v>49202</v>
      </c>
      <c r="D44" s="33">
        <f>+B44/Population!B44*1000</f>
        <v>207.69100886449979</v>
      </c>
      <c r="E44" s="33">
        <f>+B44/'Rating units'!B44*1000</f>
        <v>454.13178516378537</v>
      </c>
    </row>
    <row r="45" spans="1:5" x14ac:dyDescent="0.25">
      <c r="A45" s="55" t="s">
        <v>88</v>
      </c>
      <c r="B45" s="49"/>
      <c r="D45" s="33"/>
      <c r="E45" s="33"/>
    </row>
    <row r="46" spans="1:5" x14ac:dyDescent="0.25">
      <c r="A46" s="55" t="s">
        <v>89</v>
      </c>
      <c r="B46" s="77">
        <v>97998</v>
      </c>
      <c r="D46" s="33">
        <f>+B46/Population!B46*1000</f>
        <v>2153.802197802198</v>
      </c>
      <c r="E46" s="33">
        <f>+B46/'Rating units'!B46*1000</f>
        <v>3700.9705804599871</v>
      </c>
    </row>
    <row r="47" spans="1:5" x14ac:dyDescent="0.25">
      <c r="A47" s="55" t="s">
        <v>90</v>
      </c>
      <c r="B47" s="77">
        <v>38802.008000000002</v>
      </c>
      <c r="D47" s="33">
        <f>+B47/Population!B47*1000</f>
        <v>1577.3173983739839</v>
      </c>
      <c r="E47" s="33">
        <f>+B47/'Rating units'!B47*1000</f>
        <v>3183.101558654635</v>
      </c>
    </row>
    <row r="48" spans="1:5" x14ac:dyDescent="0.25">
      <c r="A48" s="55" t="s">
        <v>91</v>
      </c>
      <c r="B48" s="77">
        <v>47110</v>
      </c>
      <c r="D48" s="33">
        <f>+B48/Population!B48*1000</f>
        <v>1381.524926686217</v>
      </c>
      <c r="E48" s="33">
        <f>+B48/'Rating units'!B48*1000</f>
        <v>3107.5402872050608</v>
      </c>
    </row>
    <row r="49" spans="1:5" x14ac:dyDescent="0.25">
      <c r="A49" s="55" t="s">
        <v>92</v>
      </c>
      <c r="B49" s="77">
        <v>85481</v>
      </c>
      <c r="D49" s="33">
        <f>+B49/Population!B49*1000</f>
        <v>1399.0343698854338</v>
      </c>
      <c r="E49" s="33">
        <f>+B49/'Rating units'!B49*1000</f>
        <v>3317.975391064705</v>
      </c>
    </row>
    <row r="50" spans="1:5" x14ac:dyDescent="0.25">
      <c r="A50" s="55" t="s">
        <v>93</v>
      </c>
      <c r="B50" s="77">
        <v>94720</v>
      </c>
      <c r="D50" s="33">
        <f>+B50/Population!B50*1000</f>
        <v>1871.9367588932807</v>
      </c>
      <c r="E50" s="33">
        <f>+B50/'Rating units'!B50*1000</f>
        <v>4314.868804664723</v>
      </c>
    </row>
    <row r="51" spans="1:5" x14ac:dyDescent="0.25">
      <c r="A51" s="55" t="s">
        <v>94</v>
      </c>
      <c r="B51" s="77">
        <v>128650</v>
      </c>
      <c r="D51" s="33">
        <f>+B51/Population!B51*1000</f>
        <v>1612.155388471178</v>
      </c>
      <c r="E51" s="33">
        <f>+B51/'Rating units'!B51*1000</f>
        <v>3667.5409088317465</v>
      </c>
    </row>
    <row r="52" spans="1:5" x14ac:dyDescent="0.25">
      <c r="A52" s="55" t="s">
        <v>95</v>
      </c>
      <c r="B52" s="49"/>
      <c r="D52" s="33"/>
      <c r="E52" s="33"/>
    </row>
    <row r="53" spans="1:5" x14ac:dyDescent="0.25">
      <c r="A53" s="55" t="s">
        <v>96</v>
      </c>
      <c r="B53" s="77">
        <v>32164.67</v>
      </c>
      <c r="D53" s="33">
        <f>+B53/Population!B53*1000</f>
        <v>187.6585180863477</v>
      </c>
      <c r="E53" s="33">
        <f>+B53/'Rating units'!B53*1000</f>
        <v>360.42884356790677</v>
      </c>
    </row>
    <row r="54" spans="1:5" x14ac:dyDescent="0.25">
      <c r="A54" s="55" t="s">
        <v>97</v>
      </c>
      <c r="B54" s="77">
        <v>12595</v>
      </c>
      <c r="D54" s="33">
        <f>+B54/Population!B54*1000</f>
        <v>1428.0045351473923</v>
      </c>
      <c r="E54" s="33">
        <f>+B54/'Rating units'!B54*1000</f>
        <v>2262.0330459770116</v>
      </c>
    </row>
    <row r="55" spans="1:5" x14ac:dyDescent="0.25">
      <c r="A55" s="55" t="s">
        <v>98</v>
      </c>
      <c r="B55" s="77">
        <v>40483</v>
      </c>
      <c r="D55" s="33">
        <f>+B55/Population!B55*1000</f>
        <v>184.6852189781022</v>
      </c>
      <c r="E55" s="33">
        <f>+B55/'Rating units'!B55*1000</f>
        <v>353.94044309220305</v>
      </c>
    </row>
    <row r="56" spans="1:5" x14ac:dyDescent="0.25">
      <c r="A56" s="55" t="s">
        <v>99</v>
      </c>
      <c r="B56" s="77">
        <v>15549</v>
      </c>
      <c r="D56" s="33">
        <f>+B56/Population!B56*1000</f>
        <v>1558.0160320641282</v>
      </c>
      <c r="E56" s="33">
        <f>+B56/'Rating units'!B56*1000</f>
        <v>2855.64738292011</v>
      </c>
    </row>
    <row r="57" spans="1:5" x14ac:dyDescent="0.25">
      <c r="A57" s="55" t="s">
        <v>100</v>
      </c>
      <c r="B57" s="77">
        <v>114044</v>
      </c>
      <c r="D57" s="33">
        <f>+B57/Population!B57*1000</f>
        <v>1321.4831981460022</v>
      </c>
      <c r="E57" s="33">
        <f>+B57/'Rating units'!B57*1000</f>
        <v>3483.748778103617</v>
      </c>
    </row>
    <row r="58" spans="1:5" x14ac:dyDescent="0.25">
      <c r="A58" s="55" t="s">
        <v>101</v>
      </c>
      <c r="B58" s="49"/>
      <c r="D58" s="33"/>
      <c r="E58" s="33"/>
    </row>
    <row r="59" spans="1:5" x14ac:dyDescent="0.25">
      <c r="A59" s="55" t="s">
        <v>102</v>
      </c>
      <c r="B59" s="77">
        <v>77718</v>
      </c>
      <c r="D59" s="33">
        <f>+B59/Population!B59*1000</f>
        <v>1402.8519855595666</v>
      </c>
      <c r="E59" s="33">
        <f>+B59/'Rating units'!B59*1000</f>
        <v>4252.2295781583416</v>
      </c>
    </row>
    <row r="60" spans="1:5" x14ac:dyDescent="0.25">
      <c r="A60" s="55" t="s">
        <v>103</v>
      </c>
      <c r="B60" s="77">
        <v>91426</v>
      </c>
      <c r="D60" s="33">
        <f>+B60/Population!B60*1000</f>
        <v>2634.7550432276657</v>
      </c>
      <c r="E60" s="33">
        <f>+B60/'Rating units'!B60*1000</f>
        <v>4081.5178571428569</v>
      </c>
    </row>
    <row r="61" spans="1:5" x14ac:dyDescent="0.25">
      <c r="A61" s="55" t="s">
        <v>104</v>
      </c>
      <c r="B61" s="77">
        <v>29704</v>
      </c>
      <c r="D61" s="33">
        <f>+B61/Population!B61*1000</f>
        <v>2007.0270270270271</v>
      </c>
      <c r="E61" s="33">
        <f>+B61/'Rating units'!B61*1000</f>
        <v>3274.9724366041896</v>
      </c>
    </row>
    <row r="62" spans="1:5" x14ac:dyDescent="0.25">
      <c r="A62" s="55" t="s">
        <v>105</v>
      </c>
      <c r="B62" s="49"/>
      <c r="D62" s="33"/>
      <c r="E62" s="33"/>
    </row>
    <row r="63" spans="1:5" x14ac:dyDescent="0.25">
      <c r="A63" s="55" t="s">
        <v>106</v>
      </c>
      <c r="B63" s="77">
        <v>108610</v>
      </c>
      <c r="D63" s="33">
        <f>+B63/Population!B63*1000</f>
        <v>1540.5673758865248</v>
      </c>
      <c r="E63" s="33">
        <f>+B63/'Rating units'!B63*1000</f>
        <v>3771.1805555555557</v>
      </c>
    </row>
    <row r="64" spans="1:5" x14ac:dyDescent="0.25">
      <c r="A64" s="55" t="s">
        <v>107</v>
      </c>
      <c r="B64" s="77">
        <v>31805</v>
      </c>
      <c r="D64" s="33">
        <f>+B64/Population!B64*1000</f>
        <v>2544.4</v>
      </c>
      <c r="E64" s="33">
        <f>+B64/'Rating units'!B64*1000</f>
        <v>3220.1073200364485</v>
      </c>
    </row>
    <row r="65" spans="1:5" x14ac:dyDescent="0.25">
      <c r="A65" s="55" t="s">
        <v>108</v>
      </c>
      <c r="B65" s="77">
        <v>88289</v>
      </c>
      <c r="D65" s="33">
        <f>+B65/Population!B65*1000</f>
        <v>1570.9786476868328</v>
      </c>
      <c r="E65" s="33">
        <f>+B65/'Rating units'!B65*1000</f>
        <v>3802.7738295214713</v>
      </c>
    </row>
    <row r="66" spans="1:5" x14ac:dyDescent="0.25">
      <c r="A66" s="55" t="s">
        <v>109</v>
      </c>
      <c r="B66" s="77">
        <v>58877</v>
      </c>
      <c r="D66" s="33">
        <f>+B66/Population!B66*1000</f>
        <v>2125.5234657039714</v>
      </c>
      <c r="E66" s="33">
        <f>+B66/'Rating units'!B66*1000</f>
        <v>3948.0319184604036</v>
      </c>
    </row>
    <row r="67" spans="1:5" x14ac:dyDescent="0.25">
      <c r="A67" s="55" t="s">
        <v>110</v>
      </c>
      <c r="B67" s="77">
        <v>30152</v>
      </c>
      <c r="D67" s="33">
        <f>+B67/Population!B67*1000</f>
        <v>1266.8907563025209</v>
      </c>
      <c r="E67" s="33">
        <f>+B67/'Rating units'!B67*1000</f>
        <v>2824.5433255269318</v>
      </c>
    </row>
    <row r="68" spans="1:5" x14ac:dyDescent="0.25">
      <c r="A68" s="55" t="s">
        <v>111</v>
      </c>
      <c r="B68" s="77">
        <v>16920</v>
      </c>
      <c r="D68" s="33">
        <f>+B68/Population!B68*1000</f>
        <v>1675.2475247524751</v>
      </c>
      <c r="E68" s="33">
        <f>+B68/'Rating units'!B68*1000</f>
        <v>2583.2061068702292</v>
      </c>
    </row>
    <row r="69" spans="1:5" x14ac:dyDescent="0.25">
      <c r="A69" s="55" t="s">
        <v>112</v>
      </c>
      <c r="B69" s="77">
        <v>67127</v>
      </c>
      <c r="D69" s="33">
        <f>+B69/Population!B69*1000</f>
        <v>2172.3948220064722</v>
      </c>
      <c r="E69" s="33">
        <f>+B69/'Rating units'!B69*1000</f>
        <v>3184.3927893738141</v>
      </c>
    </row>
    <row r="70" spans="1:5" x14ac:dyDescent="0.25">
      <c r="A70" s="55" t="s">
        <v>113</v>
      </c>
      <c r="B70" s="49"/>
      <c r="D70" s="33">
        <f>+B70/Population!B70*1000</f>
        <v>0</v>
      </c>
      <c r="E70" s="33">
        <f>+B70/'Rating units'!B70*1000</f>
        <v>0</v>
      </c>
    </row>
    <row r="71" spans="1:5" x14ac:dyDescent="0.25">
      <c r="A71" s="55" t="s">
        <v>114</v>
      </c>
      <c r="B71" s="77">
        <v>15847</v>
      </c>
      <c r="D71" s="33">
        <f>+B71/Population!B71*1000</f>
        <v>1703.9784946236557</v>
      </c>
      <c r="E71" s="33">
        <f>+B71/'Rating units'!B71*1000</f>
        <v>3596.6863368134364</v>
      </c>
    </row>
    <row r="72" spans="1:5" x14ac:dyDescent="0.25">
      <c r="A72" s="55" t="s">
        <v>115</v>
      </c>
      <c r="B72" s="77">
        <v>24966.017</v>
      </c>
      <c r="D72" s="33">
        <f>+B72/Population!B72*1000</f>
        <v>213.93330762639246</v>
      </c>
      <c r="E72" s="33">
        <f>+B72/'Rating units'!B72*1000</f>
        <v>473.1638427715867</v>
      </c>
    </row>
    <row r="73" spans="1:5" x14ac:dyDescent="0.25">
      <c r="A73" s="55" t="s">
        <v>116</v>
      </c>
      <c r="B73" s="77">
        <v>32924</v>
      </c>
      <c r="D73" s="33">
        <f>+B73/Population!B73*1000</f>
        <v>1876.0113960113961</v>
      </c>
      <c r="E73" s="33">
        <f>+B73/'Rating units'!B73*1000</f>
        <v>3067.5486816360753</v>
      </c>
    </row>
    <row r="74" spans="1:5" x14ac:dyDescent="0.25">
      <c r="A74" s="55" t="s">
        <v>117</v>
      </c>
      <c r="B74" s="77">
        <v>100911</v>
      </c>
      <c r="D74" s="33">
        <f>+B74/Population!B74*1000</f>
        <v>2010.1792828685259</v>
      </c>
      <c r="E74" s="33">
        <f>+B74/'Rating units'!B74*1000</f>
        <v>4231.6014593030577</v>
      </c>
    </row>
    <row r="75" spans="1:5" x14ac:dyDescent="0.25">
      <c r="A75" s="55" t="s">
        <v>118</v>
      </c>
      <c r="B75" s="77">
        <v>78983</v>
      </c>
      <c r="D75" s="33">
        <f>+B75/Population!B75*1000</f>
        <v>2181.8508287292821</v>
      </c>
      <c r="E75" s="33">
        <f>+B75/'Rating units'!B75*1000</f>
        <v>3564.2148014440431</v>
      </c>
    </row>
    <row r="76" spans="1:5" x14ac:dyDescent="0.25">
      <c r="A76" s="55" t="s">
        <v>119</v>
      </c>
      <c r="B76" s="77">
        <v>179174</v>
      </c>
      <c r="D76" s="33">
        <f>+B76/Population!B76*1000</f>
        <v>1397.6131045241809</v>
      </c>
      <c r="E76" s="33">
        <f>+B76/'Rating units'!B76*1000</f>
        <v>3386.7760471797974</v>
      </c>
    </row>
    <row r="77" spans="1:5" x14ac:dyDescent="0.25">
      <c r="A77" s="55" t="s">
        <v>120</v>
      </c>
      <c r="B77" s="77">
        <v>80335</v>
      </c>
      <c r="D77" s="33">
        <f>+B77/Population!B77*1000</f>
        <v>2828.6971830985913</v>
      </c>
      <c r="E77" s="33">
        <f>+B77/'Rating units'!B77*1000</f>
        <v>2961.1764536021174</v>
      </c>
    </row>
    <row r="78" spans="1:5" x14ac:dyDescent="0.25">
      <c r="A78" s="55" t="s">
        <v>121</v>
      </c>
      <c r="B78" s="77">
        <v>71446.216</v>
      </c>
      <c r="D78" s="33">
        <f>+B78/Population!B78*1000</f>
        <v>1529.8975588865096</v>
      </c>
      <c r="E78" s="33">
        <f>+B78/'Rating units'!B78*1000</f>
        <v>3161.4768795079431</v>
      </c>
    </row>
    <row r="79" spans="1:5" x14ac:dyDescent="0.25">
      <c r="A79" s="55" t="s">
        <v>122</v>
      </c>
      <c r="B79" s="77">
        <v>50292</v>
      </c>
      <c r="D79" s="33">
        <f>+B79/Population!B79*1000</f>
        <v>1180.5633802816901</v>
      </c>
      <c r="E79" s="33">
        <f>+B79/'Rating units'!B79*1000</f>
        <v>2980.0900687366675</v>
      </c>
    </row>
    <row r="80" spans="1:5" x14ac:dyDescent="0.25">
      <c r="A80" s="55" t="s">
        <v>123</v>
      </c>
      <c r="B80" s="77">
        <v>96234</v>
      </c>
      <c r="D80" s="33">
        <f>+B80/Population!B80*1000</f>
        <v>1351.6011235955057</v>
      </c>
      <c r="E80" s="33">
        <f>+B80/'Rating units'!B80*1000</f>
        <v>3320.2456527739441</v>
      </c>
    </row>
    <row r="81" spans="1:5" x14ac:dyDescent="0.25">
      <c r="A81" s="55" t="s">
        <v>124</v>
      </c>
      <c r="B81" s="77">
        <v>117634</v>
      </c>
      <c r="D81" s="33">
        <f>+B81/Population!B81*1000</f>
        <v>261.87444345503121</v>
      </c>
      <c r="E81" s="33">
        <f>+B81/'Rating units'!B81*1000</f>
        <v>606.98658410732708</v>
      </c>
    </row>
    <row r="82" spans="1:5" x14ac:dyDescent="0.25">
      <c r="A82" s="55" t="s">
        <v>125</v>
      </c>
      <c r="B82" s="77">
        <v>80766</v>
      </c>
      <c r="D82" s="33">
        <f>+B82/Population!B82*1000</f>
        <v>1397.3356401384083</v>
      </c>
      <c r="E82" s="33">
        <f>+B82/'Rating units'!B82*1000</f>
        <v>3354.9057074021766</v>
      </c>
    </row>
    <row r="83" spans="1:5" x14ac:dyDescent="0.25">
      <c r="A83" s="55" t="s">
        <v>126</v>
      </c>
      <c r="B83" s="77">
        <v>14040</v>
      </c>
      <c r="D83" s="33">
        <f>+B83/Population!B83*1000</f>
        <v>1766.0377358490566</v>
      </c>
      <c r="E83" s="33">
        <f>+B83/'Rating units'!B83*1000</f>
        <v>1565.5664585191794</v>
      </c>
    </row>
    <row r="84" spans="1:5" x14ac:dyDescent="0.25">
      <c r="A84" s="55" t="s">
        <v>127</v>
      </c>
      <c r="B84" s="77">
        <v>64576</v>
      </c>
      <c r="D84" s="33">
        <f>+B84/Population!B84*1000</f>
        <v>1251.4728682170542</v>
      </c>
      <c r="E84" s="33">
        <f>+B84/'Rating units'!B84*1000</f>
        <v>3100.2928609150704</v>
      </c>
    </row>
    <row r="85" spans="1:5" x14ac:dyDescent="0.25">
      <c r="A85" s="55" t="s">
        <v>128</v>
      </c>
      <c r="B85" s="77">
        <v>23897.167000000001</v>
      </c>
      <c r="D85" s="33">
        <f>+B85/Population!B85*1000</f>
        <v>2932.1677300613496</v>
      </c>
      <c r="E85" s="33">
        <f>+B85/'Rating units'!B85*1000</f>
        <v>3284.3824903793293</v>
      </c>
    </row>
    <row r="86" spans="1:5" x14ac:dyDescent="0.25">
      <c r="A86" s="55" t="s">
        <v>129</v>
      </c>
      <c r="B86" s="49"/>
      <c r="D86" s="33"/>
      <c r="E86" s="33"/>
    </row>
    <row r="87" spans="1:5" x14ac:dyDescent="0.25">
      <c r="A87" s="55" t="s">
        <v>130</v>
      </c>
      <c r="B87" s="77">
        <v>46051</v>
      </c>
      <c r="D87" s="33">
        <f>+B87/Population!B87*1000</f>
        <v>2083.7556561085971</v>
      </c>
      <c r="E87" s="33">
        <f>+B87/'Rating units'!B87*1000</f>
        <v>3488.1836085441596</v>
      </c>
    </row>
    <row r="88" spans="1:5" x14ac:dyDescent="0.25">
      <c r="A88" s="55" t="s">
        <v>131</v>
      </c>
      <c r="B88" s="77">
        <v>26793</v>
      </c>
      <c r="D88" s="33">
        <f>+B88/Population!B88*1000</f>
        <v>2773.6024844720496</v>
      </c>
      <c r="E88" s="33">
        <f>+B88/'Rating units'!B88*1000</f>
        <v>4561.287027579162</v>
      </c>
    </row>
    <row r="89" spans="1:5" x14ac:dyDescent="0.25">
      <c r="A89" s="55" t="s">
        <v>132</v>
      </c>
      <c r="B89" s="77">
        <v>71706</v>
      </c>
      <c r="D89" s="33">
        <f>+B89/Population!B89*1000</f>
        <v>1637.1232876712329</v>
      </c>
      <c r="E89" s="33">
        <f>+B89/'Rating units'!B89*1000</f>
        <v>3425.3367727142449</v>
      </c>
    </row>
    <row r="90" spans="1:5" x14ac:dyDescent="0.25">
      <c r="A90" s="55" t="s">
        <v>133</v>
      </c>
      <c r="B90" s="77">
        <v>439091</v>
      </c>
      <c r="D90" s="33">
        <f>+B90/Population!B90*1000</f>
        <v>2112.0298220298223</v>
      </c>
      <c r="E90" s="33">
        <f>+B90/'Rating units'!B90*1000</f>
        <v>5710.7871189262305</v>
      </c>
    </row>
    <row r="91" spans="1:5" x14ac:dyDescent="0.25">
      <c r="A91" s="55" t="s">
        <v>134</v>
      </c>
      <c r="B91" s="77">
        <v>9355.7219999999998</v>
      </c>
      <c r="D91" s="33">
        <f>+B91/Population!B91*1000</f>
        <v>287.86836923076925</v>
      </c>
      <c r="E91" s="33" t="e">
        <f>+B91/'Rating units'!B91*1000</f>
        <v>#DIV/0!</v>
      </c>
    </row>
    <row r="92" spans="1:5" x14ac:dyDescent="0.25">
      <c r="A92" s="55" t="s">
        <v>135</v>
      </c>
      <c r="B92" s="77">
        <v>76117</v>
      </c>
      <c r="D92" s="33">
        <f>+B92/Population!B92*1000</f>
        <v>1592.4058577405858</v>
      </c>
      <c r="E92" s="33">
        <f>+B92/'Rating units'!B92*1000</f>
        <v>3690.7001551590383</v>
      </c>
    </row>
    <row r="93" spans="1:5" x14ac:dyDescent="0.25">
      <c r="A93" s="55" t="s">
        <v>136</v>
      </c>
      <c r="B93" s="77">
        <v>20434.392</v>
      </c>
      <c r="D93" s="33">
        <f>+B93/Population!B93*1000</f>
        <v>2332.6931506849314</v>
      </c>
      <c r="E93" s="33">
        <f>+B93/'Rating units'!B93*1000</f>
        <v>3078.8597257797201</v>
      </c>
    </row>
    <row r="94" spans="1:5" x14ac:dyDescent="0.25">
      <c r="A94" s="55" t="s">
        <v>137</v>
      </c>
      <c r="B94" s="77">
        <v>57844</v>
      </c>
      <c r="D94" s="33">
        <f>+B94/Population!B94*1000</f>
        <v>1652.6857142857143</v>
      </c>
      <c r="E94" s="33">
        <f>+B94/'Rating units'!B94*1000</f>
        <v>3472.6541394008527</v>
      </c>
    </row>
    <row r="95" spans="1:5" x14ac:dyDescent="0.25">
      <c r="A95" s="55" t="s">
        <v>138</v>
      </c>
      <c r="B95" s="77">
        <v>123858</v>
      </c>
      <c r="D95" s="33">
        <f>+B95/Population!B95*1000</f>
        <v>1413.9041095890409</v>
      </c>
      <c r="E95" s="33">
        <f>+B95/'Rating units'!B95*1000</f>
        <v>2852.8849475987563</v>
      </c>
    </row>
    <row r="96" spans="1:5" x14ac:dyDescent="0.25">
      <c r="A96" s="55" t="s">
        <v>139</v>
      </c>
      <c r="B96" s="26"/>
      <c r="D96" s="33"/>
      <c r="E96" s="33"/>
    </row>
    <row r="97" spans="1:5" x14ac:dyDescent="0.25">
      <c r="A97" s="55" t="s">
        <v>140</v>
      </c>
      <c r="B97" s="26"/>
      <c r="D97" s="33"/>
      <c r="E97" s="33"/>
    </row>
    <row r="98" spans="1:5" x14ac:dyDescent="0.25">
      <c r="A98" s="55" t="s">
        <v>141</v>
      </c>
      <c r="B98" s="26"/>
      <c r="D98" s="33"/>
      <c r="E98" s="33"/>
    </row>
    <row r="99" spans="1:5" x14ac:dyDescent="0.25">
      <c r="A99" s="99"/>
      <c r="B99" s="99"/>
    </row>
    <row r="100" spans="1:5" x14ac:dyDescent="0.25">
      <c r="A100" s="98"/>
      <c r="B100" s="98"/>
    </row>
    <row r="101" spans="1:5" x14ac:dyDescent="0.25">
      <c r="A101" s="98"/>
      <c r="B101" s="98"/>
    </row>
    <row r="102" spans="1:5" x14ac:dyDescent="0.25">
      <c r="A102" s="98"/>
      <c r="B102" s="98"/>
    </row>
    <row r="103" spans="1:5" x14ac:dyDescent="0.25">
      <c r="A103" s="99"/>
      <c r="B103" s="99"/>
    </row>
    <row r="104" spans="1:5" x14ac:dyDescent="0.25">
      <c r="A104" s="98"/>
      <c r="B104" s="98"/>
    </row>
    <row r="105" spans="1:5" x14ac:dyDescent="0.25">
      <c r="A105" s="98"/>
      <c r="B105" s="98"/>
    </row>
    <row r="106" spans="1:5" x14ac:dyDescent="0.25">
      <c r="A106" s="98"/>
      <c r="B106" s="98"/>
    </row>
    <row r="107" spans="1:5" x14ac:dyDescent="0.25">
      <c r="A107" s="98"/>
      <c r="B107" s="98"/>
    </row>
    <row r="108" spans="1:5" x14ac:dyDescent="0.25">
      <c r="A108" s="98"/>
      <c r="B108" s="98"/>
    </row>
    <row r="109" spans="1:5" x14ac:dyDescent="0.25">
      <c r="A109" s="98"/>
      <c r="B109" s="98"/>
    </row>
    <row r="110" spans="1:5" x14ac:dyDescent="0.25">
      <c r="A110" s="98"/>
      <c r="B110" s="98"/>
    </row>
    <row r="111" spans="1:5" x14ac:dyDescent="0.25">
      <c r="A111" s="98"/>
      <c r="B111" s="98"/>
    </row>
    <row r="112" spans="1:5" x14ac:dyDescent="0.25">
      <c r="A112" s="98"/>
      <c r="B112" s="98"/>
    </row>
    <row r="113" spans="1:2" x14ac:dyDescent="0.25">
      <c r="A113" s="98"/>
      <c r="B113" s="98"/>
    </row>
    <row r="114" spans="1:2" x14ac:dyDescent="0.25">
      <c r="A114" s="98"/>
      <c r="B114" s="98"/>
    </row>
    <row r="115" spans="1:2" x14ac:dyDescent="0.25">
      <c r="A115" s="98"/>
      <c r="B115" s="98"/>
    </row>
    <row r="116" spans="1:2" x14ac:dyDescent="0.25">
      <c r="A116" s="98"/>
      <c r="B116" s="98"/>
    </row>
    <row r="117" spans="1:2" x14ac:dyDescent="0.25">
      <c r="A117" s="98"/>
      <c r="B117" s="98"/>
    </row>
    <row r="118" spans="1:2" x14ac:dyDescent="0.25">
      <c r="A118" s="98"/>
      <c r="B118" s="98"/>
    </row>
    <row r="119" spans="1:2" x14ac:dyDescent="0.25">
      <c r="A119" s="98"/>
      <c r="B119" s="98"/>
    </row>
    <row r="120" spans="1:2" x14ac:dyDescent="0.25">
      <c r="A120" s="98"/>
      <c r="B120" s="98"/>
    </row>
    <row r="121" spans="1:2" x14ac:dyDescent="0.25">
      <c r="A121" s="98"/>
      <c r="B121" s="98"/>
    </row>
    <row r="122" spans="1:2" x14ac:dyDescent="0.25">
      <c r="A122" s="98"/>
      <c r="B122" s="98"/>
    </row>
    <row r="123" spans="1:2" x14ac:dyDescent="0.25">
      <c r="A123" s="98"/>
      <c r="B123" s="98"/>
    </row>
    <row r="124" spans="1:2" x14ac:dyDescent="0.25">
      <c r="A124" s="98"/>
      <c r="B124" s="98"/>
    </row>
    <row r="125" spans="1:2" x14ac:dyDescent="0.25">
      <c r="A125" s="100"/>
      <c r="B125" s="100"/>
    </row>
  </sheetData>
  <mergeCells count="27">
    <mergeCell ref="A123:B123"/>
    <mergeCell ref="A124:B124"/>
    <mergeCell ref="A125:B125"/>
    <mergeCell ref="A117:B117"/>
    <mergeCell ref="A118:B118"/>
    <mergeCell ref="A119:B119"/>
    <mergeCell ref="A120:B120"/>
    <mergeCell ref="A121:B121"/>
    <mergeCell ref="A122:B122"/>
    <mergeCell ref="A116:B116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04:B104"/>
    <mergeCell ref="A99:B99"/>
    <mergeCell ref="A100:B100"/>
    <mergeCell ref="A101:B101"/>
    <mergeCell ref="A102:B102"/>
    <mergeCell ref="A103:B103"/>
  </mergeCells>
  <hyperlinks>
    <hyperlink ref="A1" location="Index!A1" display="Index" xr:uid="{00000000-0004-0000-15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3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125"/>
  <sheetViews>
    <sheetView workbookViewId="0"/>
  </sheetViews>
  <sheetFormatPr defaultRowHeight="15" x14ac:dyDescent="0.25"/>
  <cols>
    <col min="1" max="1" width="57.85546875" style="15" customWidth="1"/>
    <col min="2" max="2" width="39.2851562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3" spans="1:7" x14ac:dyDescent="0.25">
      <c r="A3" s="101" t="s">
        <v>46</v>
      </c>
      <c r="B3" s="101"/>
      <c r="D3" s="16" t="s">
        <v>163</v>
      </c>
      <c r="E3" s="16" t="s">
        <v>164</v>
      </c>
      <c r="F3" s="1"/>
      <c r="G3" s="16"/>
    </row>
    <row r="4" spans="1:7" x14ac:dyDescent="0.25">
      <c r="A4" s="102"/>
      <c r="B4" s="24" t="s">
        <v>47</v>
      </c>
    </row>
    <row r="5" spans="1:7" x14ac:dyDescent="0.25">
      <c r="A5" s="102"/>
      <c r="B5" s="24" t="s">
        <v>2</v>
      </c>
    </row>
    <row r="6" spans="1:7" x14ac:dyDescent="0.25">
      <c r="A6" s="17" t="s">
        <v>48</v>
      </c>
      <c r="B6" s="25"/>
    </row>
    <row r="7" spans="1:7" x14ac:dyDescent="0.25">
      <c r="A7" s="17" t="s">
        <v>49</v>
      </c>
      <c r="B7" s="26">
        <v>30595</v>
      </c>
      <c r="D7" s="33">
        <f>+B7/Population!B7*1000</f>
        <v>907.86350148367956</v>
      </c>
      <c r="E7" s="33">
        <f>+B7/'Rating units'!B7*1000</f>
        <v>1987.0754042995388</v>
      </c>
    </row>
    <row r="8" spans="1:7" x14ac:dyDescent="0.25">
      <c r="A8" s="17" t="s">
        <v>50</v>
      </c>
      <c r="B8" s="22" t="s">
        <v>51</v>
      </c>
      <c r="D8" s="33"/>
      <c r="E8" s="33"/>
    </row>
    <row r="9" spans="1:7" x14ac:dyDescent="0.25">
      <c r="A9" s="17" t="s">
        <v>52</v>
      </c>
      <c r="B9" s="26">
        <v>1573138</v>
      </c>
      <c r="D9" s="33">
        <f>+B9/Population!B9*1000</f>
        <v>974.441278493558</v>
      </c>
      <c r="E9" s="33">
        <f>+B9/'Rating units'!B9*1000</f>
        <v>2969.3502355641458</v>
      </c>
    </row>
    <row r="10" spans="1:7" x14ac:dyDescent="0.25">
      <c r="A10" s="17" t="s">
        <v>53</v>
      </c>
      <c r="B10" s="22" t="s">
        <v>51</v>
      </c>
      <c r="D10" s="33"/>
      <c r="E10" s="33"/>
    </row>
    <row r="11" spans="1:7" x14ac:dyDescent="0.25">
      <c r="A11" s="17" t="s">
        <v>54</v>
      </c>
      <c r="B11" s="22" t="s">
        <v>51</v>
      </c>
      <c r="D11" s="33"/>
      <c r="E11" s="33"/>
    </row>
    <row r="12" spans="1:7" x14ac:dyDescent="0.25">
      <c r="A12" s="17" t="s">
        <v>55</v>
      </c>
      <c r="B12" s="26">
        <v>0</v>
      </c>
      <c r="D12" s="33"/>
      <c r="E12" s="33"/>
    </row>
    <row r="13" spans="1:7" x14ac:dyDescent="0.25">
      <c r="A13" s="17" t="s">
        <v>56</v>
      </c>
      <c r="B13" s="22" t="s">
        <v>51</v>
      </c>
      <c r="D13" s="33"/>
      <c r="E13" s="33"/>
    </row>
    <row r="14" spans="1:7" x14ac:dyDescent="0.25">
      <c r="A14" s="17" t="s">
        <v>57</v>
      </c>
      <c r="B14" s="26">
        <v>34318</v>
      </c>
      <c r="D14" s="33"/>
      <c r="E14" s="33"/>
    </row>
    <row r="15" spans="1:7" x14ac:dyDescent="0.25">
      <c r="A15" s="17" t="s">
        <v>58</v>
      </c>
      <c r="B15" s="26">
        <v>13288</v>
      </c>
      <c r="D15" s="33">
        <f>+B15/Population!B15*1000</f>
        <v>1302.7450980392157</v>
      </c>
      <c r="E15" s="33">
        <f>+B15/'Rating units'!B15*1000</f>
        <v>1764.2060541688795</v>
      </c>
    </row>
    <row r="16" spans="1:7" x14ac:dyDescent="0.25">
      <c r="A16" s="17" t="s">
        <v>59</v>
      </c>
      <c r="B16" s="26">
        <v>91957</v>
      </c>
      <c r="D16" s="33"/>
      <c r="E16" s="33"/>
    </row>
    <row r="17" spans="1:5" x14ac:dyDescent="0.25">
      <c r="A17" s="17" t="s">
        <v>60</v>
      </c>
      <c r="B17" s="26">
        <v>10236</v>
      </c>
      <c r="D17" s="33">
        <f>+B17/Population!B17*1000</f>
        <v>1150.1123595505619</v>
      </c>
      <c r="E17" s="33">
        <f>+B17/'Rating units'!B17*1000</f>
        <v>2154.9473684210529</v>
      </c>
    </row>
    <row r="18" spans="1:5" x14ac:dyDescent="0.25">
      <c r="A18" s="17" t="s">
        <v>61</v>
      </c>
      <c r="B18" s="26">
        <v>18210</v>
      </c>
      <c r="D18" s="33">
        <f>+B18/Population!B18*1000</f>
        <v>1338.9705882352939</v>
      </c>
      <c r="E18" s="33">
        <f>+B18/'Rating units'!B18*1000</f>
        <v>2356.9764431788767</v>
      </c>
    </row>
    <row r="19" spans="1:5" x14ac:dyDescent="0.25">
      <c r="A19" s="17" t="s">
        <v>62</v>
      </c>
      <c r="B19" s="26">
        <v>26393</v>
      </c>
      <c r="D19" s="33">
        <f>+B19/Population!B19*1000</f>
        <v>1339.7461928934008</v>
      </c>
      <c r="E19" s="33">
        <f>+B19/'Rating units'!B19*1000</f>
        <v>1907.69786772678</v>
      </c>
    </row>
    <row r="20" spans="1:5" x14ac:dyDescent="0.25">
      <c r="A20" s="17" t="s">
        <v>63</v>
      </c>
      <c r="B20" s="26">
        <v>521</v>
      </c>
      <c r="D20" s="33">
        <f>+B20/Population!B20*1000</f>
        <v>854.09836065573779</v>
      </c>
      <c r="E20" s="33">
        <f>+B20/'Rating units'!B20*1000</f>
        <v>935.36804308797127</v>
      </c>
    </row>
    <row r="21" spans="1:5" x14ac:dyDescent="0.25">
      <c r="A21" s="17" t="s">
        <v>64</v>
      </c>
      <c r="B21" s="26">
        <v>399399</v>
      </c>
      <c r="D21" s="33">
        <f>+B21/Population!B21*1000</f>
        <v>1065.3480928247532</v>
      </c>
      <c r="E21" s="33">
        <f>+B21/'Rating units'!B21*1000</f>
        <v>2423.9935910274385</v>
      </c>
    </row>
    <row r="22" spans="1:5" x14ac:dyDescent="0.25">
      <c r="A22" s="17" t="s">
        <v>65</v>
      </c>
      <c r="B22" s="26">
        <v>24303</v>
      </c>
      <c r="D22" s="33">
        <f>+B22/Population!B22*1000</f>
        <v>1392.7220630372492</v>
      </c>
      <c r="E22" s="33">
        <f>+B22/'Rating units'!B22*1000</f>
        <v>1869.6053542580198</v>
      </c>
    </row>
    <row r="23" spans="1:5" x14ac:dyDescent="0.25">
      <c r="A23" s="17" t="s">
        <v>66</v>
      </c>
      <c r="B23" s="26">
        <v>130315</v>
      </c>
      <c r="D23" s="33">
        <f>+B23/Population!B23*1000</f>
        <v>1026.1023622047246</v>
      </c>
      <c r="E23" s="33">
        <f>+B23/'Rating units'!B23*1000</f>
        <v>2345.8623607135783</v>
      </c>
    </row>
    <row r="24" spans="1:5" x14ac:dyDescent="0.25">
      <c r="A24" s="17" t="s">
        <v>67</v>
      </c>
      <c r="B24" s="26">
        <v>77469</v>
      </c>
      <c r="D24" s="33">
        <f>+B24/Population!B24*1000</f>
        <v>1249.5</v>
      </c>
      <c r="E24" s="33">
        <f>+B24/'Rating units'!B24*1000</f>
        <v>1928.6727910971692</v>
      </c>
    </row>
    <row r="25" spans="1:5" x14ac:dyDescent="0.25">
      <c r="A25" s="17" t="s">
        <v>68</v>
      </c>
      <c r="B25" s="22" t="s">
        <v>51</v>
      </c>
      <c r="D25" s="33"/>
      <c r="E25" s="33"/>
    </row>
    <row r="26" spans="1:5" x14ac:dyDescent="0.25">
      <c r="A26" s="17" t="s">
        <v>69</v>
      </c>
      <c r="B26" s="26">
        <v>54734</v>
      </c>
      <c r="D26" s="33">
        <f>+B26/Population!B26*1000</f>
        <v>1145.062761506276</v>
      </c>
      <c r="E26" s="33">
        <f>+B26/'Rating units'!B26*1000</f>
        <v>2316.2928480744818</v>
      </c>
    </row>
    <row r="27" spans="1:5" x14ac:dyDescent="0.25">
      <c r="A27" s="17" t="s">
        <v>70</v>
      </c>
      <c r="B27" s="26">
        <v>14284</v>
      </c>
      <c r="D27" s="33">
        <f>+B27/Population!B27*1000</f>
        <v>1147.3092369477911</v>
      </c>
      <c r="E27" s="33">
        <f>+B27/'Rating units'!B27*1000</f>
        <v>2364.1178417742472</v>
      </c>
    </row>
    <row r="28" spans="1:5" x14ac:dyDescent="0.25">
      <c r="A28" s="17" t="s">
        <v>71</v>
      </c>
      <c r="B28" s="26">
        <v>109801</v>
      </c>
      <c r="D28" s="33"/>
      <c r="E28" s="33"/>
    </row>
    <row r="29" spans="1:5" x14ac:dyDescent="0.25">
      <c r="A29" s="17" t="s">
        <v>72</v>
      </c>
      <c r="B29" s="26">
        <v>15808</v>
      </c>
      <c r="D29" s="33">
        <f>+B29/Population!B29*1000</f>
        <v>1166.6420664206642</v>
      </c>
      <c r="E29" s="33">
        <f>+B29/'Rating units'!B29*1000</f>
        <v>1735.9982429167583</v>
      </c>
    </row>
    <row r="30" spans="1:5" x14ac:dyDescent="0.25">
      <c r="A30" s="17" t="s">
        <v>73</v>
      </c>
      <c r="B30" s="26">
        <v>141496</v>
      </c>
      <c r="D30" s="33">
        <f>+B30/Population!B30*1000</f>
        <v>877.76674937965265</v>
      </c>
      <c r="E30" s="33">
        <f>+B30/'Rating units'!B30*1000</f>
        <v>2499.9293286219081</v>
      </c>
    </row>
    <row r="31" spans="1:5" x14ac:dyDescent="0.25">
      <c r="A31" s="17" t="s">
        <v>74</v>
      </c>
      <c r="B31" s="26">
        <v>69254</v>
      </c>
      <c r="D31" s="33">
        <f>+B31/Population!B31*1000</f>
        <v>881.09414758269725</v>
      </c>
      <c r="E31" s="33">
        <f>+B31/'Rating units'!B31*1000</f>
        <v>2250.3330625507715</v>
      </c>
    </row>
    <row r="32" spans="1:5" x14ac:dyDescent="0.25">
      <c r="A32" s="17" t="s">
        <v>75</v>
      </c>
      <c r="B32" s="26">
        <v>26656</v>
      </c>
      <c r="D32" s="33">
        <f>+B32/Population!B32*1000</f>
        <v>1363.4782608695652</v>
      </c>
      <c r="E32" s="33">
        <f>+B32/'Rating units'!B32*1000</f>
        <v>2498.453463304902</v>
      </c>
    </row>
    <row r="33" spans="1:5" x14ac:dyDescent="0.25">
      <c r="A33" s="17" t="s">
        <v>76</v>
      </c>
      <c r="B33" s="26">
        <v>16676</v>
      </c>
      <c r="D33" s="33"/>
      <c r="E33" s="33"/>
    </row>
    <row r="34" spans="1:5" x14ac:dyDescent="0.25">
      <c r="A34" s="17" t="s">
        <v>77</v>
      </c>
      <c r="B34" s="26">
        <v>31653</v>
      </c>
      <c r="D34" s="33">
        <f>+B34/Population!B34*1000</f>
        <v>992.25705329153607</v>
      </c>
      <c r="E34" s="33">
        <f>+B34/'Rating units'!B34*1000</f>
        <v>1751.2033195020747</v>
      </c>
    </row>
    <row r="35" spans="1:5" x14ac:dyDescent="0.25">
      <c r="A35" s="17" t="s">
        <v>78</v>
      </c>
      <c r="B35" s="26">
        <v>15446</v>
      </c>
      <c r="D35" s="33">
        <f>+B35/Population!B35*1000</f>
        <v>1216.2204724409448</v>
      </c>
      <c r="E35" s="33">
        <f>+B35/'Rating units'!B35*1000</f>
        <v>1929.7851074462769</v>
      </c>
    </row>
    <row r="36" spans="1:5" x14ac:dyDescent="0.25">
      <c r="A36" s="17" t="s">
        <v>79</v>
      </c>
      <c r="B36" s="26">
        <v>95748</v>
      </c>
      <c r="D36" s="33">
        <f>+B36/Population!B36*1000</f>
        <v>925.99613152804636</v>
      </c>
      <c r="E36" s="33">
        <f>+B36/'Rating units'!B36*1000</f>
        <v>2467.7955617412822</v>
      </c>
    </row>
    <row r="37" spans="1:5" x14ac:dyDescent="0.25">
      <c r="A37" s="17" t="s">
        <v>80</v>
      </c>
      <c r="B37" s="26">
        <v>47359</v>
      </c>
      <c r="D37" s="33">
        <f>+B37/Population!B37*1000</f>
        <v>865.79524680073132</v>
      </c>
      <c r="E37" s="33">
        <f>+B37/'Rating units'!B37*1000</f>
        <v>1878.5799285997621</v>
      </c>
    </row>
    <row r="38" spans="1:5" x14ac:dyDescent="0.25">
      <c r="A38" s="17" t="s">
        <v>81</v>
      </c>
      <c r="B38" s="26">
        <v>5625</v>
      </c>
      <c r="D38" s="33">
        <f>+B38/Population!B38*1000</f>
        <v>1508.0428954423592</v>
      </c>
      <c r="E38" s="33">
        <f>+B38/'Rating units'!B38*1000</f>
        <v>1651.4973576042278</v>
      </c>
    </row>
    <row r="39" spans="1:5" x14ac:dyDescent="0.25">
      <c r="A39" s="17" t="s">
        <v>82</v>
      </c>
      <c r="B39" s="26">
        <v>30528</v>
      </c>
      <c r="D39" s="33">
        <f>+B39/Population!B39*1000</f>
        <v>1406.8202764976959</v>
      </c>
      <c r="E39" s="33">
        <f>+B39/'Rating units'!B39*1000</f>
        <v>2147.2884574804812</v>
      </c>
    </row>
    <row r="40" spans="1:5" x14ac:dyDescent="0.25">
      <c r="A40" s="17" t="s">
        <v>83</v>
      </c>
      <c r="B40" s="26">
        <v>54069</v>
      </c>
      <c r="D40" s="33">
        <f>+B40/Population!B40*1000</f>
        <v>1037.7927063339732</v>
      </c>
      <c r="E40" s="33">
        <f>+B40/'Rating units'!B40*1000</f>
        <v>2205.7275731244649</v>
      </c>
    </row>
    <row r="41" spans="1:5" x14ac:dyDescent="0.25">
      <c r="A41" s="17" t="s">
        <v>84</v>
      </c>
      <c r="B41" s="26">
        <v>8941</v>
      </c>
      <c r="D41" s="33">
        <f>+B41/Population!B41*1000</f>
        <v>1314.8529411764707</v>
      </c>
      <c r="E41" s="33">
        <f>+B41/'Rating units'!B41*1000</f>
        <v>3053.6202185792354</v>
      </c>
    </row>
    <row r="42" spans="1:5" x14ac:dyDescent="0.25">
      <c r="A42" s="17" t="s">
        <v>85</v>
      </c>
      <c r="B42" s="26">
        <v>7622</v>
      </c>
      <c r="D42" s="33">
        <f>+B42/Population!B42*1000</f>
        <v>1686.2831858407078</v>
      </c>
      <c r="E42" s="33">
        <f>+B42/'Rating units'!B42*1000</f>
        <v>1715.8937415578569</v>
      </c>
    </row>
    <row r="43" spans="1:5" x14ac:dyDescent="0.25">
      <c r="A43" s="17" t="s">
        <v>86</v>
      </c>
      <c r="B43" s="26">
        <v>30095</v>
      </c>
      <c r="D43" s="33">
        <f>+B43/Population!B43*1000</f>
        <v>1009.8993288590603</v>
      </c>
      <c r="E43" s="33">
        <f>+B43/'Rating units'!B43*1000</f>
        <v>2057.2151206507619</v>
      </c>
    </row>
    <row r="44" spans="1:5" x14ac:dyDescent="0.25">
      <c r="A44" s="17" t="s">
        <v>87</v>
      </c>
      <c r="B44" s="26">
        <v>39300</v>
      </c>
      <c r="D44" s="33"/>
      <c r="E44" s="33"/>
    </row>
    <row r="45" spans="1:5" x14ac:dyDescent="0.25">
      <c r="A45" s="17" t="s">
        <v>88</v>
      </c>
      <c r="B45" s="22" t="s">
        <v>51</v>
      </c>
      <c r="D45" s="33"/>
      <c r="E45" s="33"/>
    </row>
    <row r="46" spans="1:5" x14ac:dyDescent="0.25">
      <c r="A46" s="17" t="s">
        <v>89</v>
      </c>
      <c r="B46" s="26">
        <v>58902</v>
      </c>
      <c r="D46" s="33">
        <f>+B46/Population!B46*1000</f>
        <v>1294.5494505494505</v>
      </c>
      <c r="E46" s="33">
        <f>+B46/'Rating units'!B46*1000</f>
        <v>2224.4797764266023</v>
      </c>
    </row>
    <row r="47" spans="1:5" x14ac:dyDescent="0.25">
      <c r="A47" s="17" t="s">
        <v>90</v>
      </c>
      <c r="B47" s="26">
        <v>26188</v>
      </c>
      <c r="D47" s="33">
        <f>+B47/Population!B47*1000</f>
        <v>1064.5528455284552</v>
      </c>
      <c r="E47" s="33">
        <f>+B47/'Rating units'!B47*1000</f>
        <v>2148.3182936833473</v>
      </c>
    </row>
    <row r="48" spans="1:5" x14ac:dyDescent="0.25">
      <c r="A48" s="17" t="s">
        <v>91</v>
      </c>
      <c r="B48" s="26">
        <v>32097</v>
      </c>
      <c r="D48" s="33">
        <f>+B48/Population!B48*1000</f>
        <v>941.26099706744867</v>
      </c>
      <c r="E48" s="33">
        <f>+B48/'Rating units'!B48*1000</f>
        <v>2117.2303247382897</v>
      </c>
    </row>
    <row r="49" spans="1:5" x14ac:dyDescent="0.25">
      <c r="A49" s="17" t="s">
        <v>92</v>
      </c>
      <c r="B49" s="26">
        <v>49646</v>
      </c>
      <c r="D49" s="33">
        <f>+B49/Population!B49*1000</f>
        <v>812.53682487725041</v>
      </c>
      <c r="E49" s="33">
        <f>+B49/'Rating units'!B49*1000</f>
        <v>1927.0271319333929</v>
      </c>
    </row>
    <row r="50" spans="1:5" x14ac:dyDescent="0.25">
      <c r="A50" s="17" t="s">
        <v>93</v>
      </c>
      <c r="B50" s="26">
        <v>57886</v>
      </c>
      <c r="D50" s="33">
        <f>+B50/Population!B50*1000</f>
        <v>1143.99209486166</v>
      </c>
      <c r="E50" s="33">
        <f>+B50/'Rating units'!B50*1000</f>
        <v>2636.9351311953351</v>
      </c>
    </row>
    <row r="51" spans="1:5" x14ac:dyDescent="0.25">
      <c r="A51" s="17" t="s">
        <v>94</v>
      </c>
      <c r="B51" s="26">
        <v>78059</v>
      </c>
      <c r="D51" s="33">
        <f>+B51/Population!B51*1000</f>
        <v>978.18295739348366</v>
      </c>
      <c r="E51" s="33">
        <f>+B51/'Rating units'!B51*1000</f>
        <v>2225.297907520383</v>
      </c>
    </row>
    <row r="52" spans="1:5" x14ac:dyDescent="0.25">
      <c r="A52" s="17" t="s">
        <v>95</v>
      </c>
      <c r="B52" s="22" t="s">
        <v>51</v>
      </c>
      <c r="D52" s="33"/>
      <c r="E52" s="33"/>
    </row>
    <row r="53" spans="1:5" x14ac:dyDescent="0.25">
      <c r="A53" s="17" t="s">
        <v>96</v>
      </c>
      <c r="B53" s="26">
        <v>19910</v>
      </c>
      <c r="D53" s="33"/>
      <c r="E53" s="33"/>
    </row>
    <row r="54" spans="1:5" x14ac:dyDescent="0.25">
      <c r="A54" s="17" t="s">
        <v>97</v>
      </c>
      <c r="B54" s="26">
        <v>9851</v>
      </c>
      <c r="D54" s="33">
        <f>+B54/Population!B54*1000</f>
        <v>1116.8934240362812</v>
      </c>
      <c r="E54" s="33">
        <f>+B54/'Rating units'!B54*1000</f>
        <v>1769.2169540229886</v>
      </c>
    </row>
    <row r="55" spans="1:5" x14ac:dyDescent="0.25">
      <c r="A55" s="17" t="s">
        <v>98</v>
      </c>
      <c r="B55" s="26">
        <v>14424</v>
      </c>
      <c r="D55" s="33"/>
      <c r="E55" s="33"/>
    </row>
    <row r="56" spans="1:5" x14ac:dyDescent="0.25">
      <c r="A56" s="17" t="s">
        <v>99</v>
      </c>
      <c r="B56" s="26">
        <v>10943</v>
      </c>
      <c r="D56" s="33">
        <f>+B56/Population!B56*1000</f>
        <v>1096.4929859719439</v>
      </c>
      <c r="E56" s="33">
        <f>+B56/'Rating units'!B56*1000</f>
        <v>2009.7337006427915</v>
      </c>
    </row>
    <row r="57" spans="1:5" x14ac:dyDescent="0.25">
      <c r="A57" s="17" t="s">
        <v>100</v>
      </c>
      <c r="B57" s="26">
        <v>83372</v>
      </c>
      <c r="D57" s="33">
        <f>+B57/Population!B57*1000</f>
        <v>966.07184241019695</v>
      </c>
      <c r="E57" s="33">
        <f>+B57/'Rating units'!B57*1000</f>
        <v>2546.798631476051</v>
      </c>
    </row>
    <row r="58" spans="1:5" x14ac:dyDescent="0.25">
      <c r="A58" s="17" t="s">
        <v>101</v>
      </c>
      <c r="B58" s="22" t="s">
        <v>51</v>
      </c>
      <c r="D58" s="33"/>
      <c r="E58" s="33"/>
    </row>
    <row r="59" spans="1:5" x14ac:dyDescent="0.25">
      <c r="A59" s="17" t="s">
        <v>102</v>
      </c>
      <c r="B59" s="26">
        <v>54423</v>
      </c>
      <c r="D59" s="33">
        <f>+B59/Population!B59*1000</f>
        <v>982.36462093862815</v>
      </c>
      <c r="E59" s="33">
        <f>+B59/'Rating units'!B59*1000</f>
        <v>2977.6768616293703</v>
      </c>
    </row>
    <row r="60" spans="1:5" x14ac:dyDescent="0.25">
      <c r="A60" s="17" t="s">
        <v>103</v>
      </c>
      <c r="B60" s="26">
        <v>58877</v>
      </c>
      <c r="D60" s="33">
        <f>+B60/Population!B60*1000</f>
        <v>1696.7435158501441</v>
      </c>
      <c r="E60" s="33">
        <f>+B60/'Rating units'!B60*1000</f>
        <v>2628.4375</v>
      </c>
    </row>
    <row r="61" spans="1:5" x14ac:dyDescent="0.25">
      <c r="A61" s="17" t="s">
        <v>104</v>
      </c>
      <c r="B61" s="26">
        <v>20025</v>
      </c>
      <c r="D61" s="33">
        <f>+B61/Population!B61*1000</f>
        <v>1353.0405405405406</v>
      </c>
      <c r="E61" s="33">
        <f>+B61/'Rating units'!B61*1000</f>
        <v>2207.8280044101434</v>
      </c>
    </row>
    <row r="62" spans="1:5" x14ac:dyDescent="0.25">
      <c r="A62" s="17" t="s">
        <v>105</v>
      </c>
      <c r="B62" s="22" t="s">
        <v>51</v>
      </c>
      <c r="D62" s="33"/>
      <c r="E62" s="33"/>
    </row>
    <row r="63" spans="1:5" x14ac:dyDescent="0.25">
      <c r="A63" s="17" t="s">
        <v>106</v>
      </c>
      <c r="B63" s="26">
        <v>76634</v>
      </c>
      <c r="D63" s="33">
        <f>+B63/Population!B63*1000</f>
        <v>1087.0070921985814</v>
      </c>
      <c r="E63" s="33">
        <f>+B63/'Rating units'!B63*1000</f>
        <v>2660.9027777777778</v>
      </c>
    </row>
    <row r="64" spans="1:5" x14ac:dyDescent="0.25">
      <c r="A64" s="17" t="s">
        <v>107</v>
      </c>
      <c r="B64" s="26">
        <v>21481</v>
      </c>
      <c r="D64" s="33">
        <f>+B64/Population!B64*1000</f>
        <v>1718.48</v>
      </c>
      <c r="E64" s="33">
        <f>+B64/'Rating units'!B64*1000</f>
        <v>2174.8506631568293</v>
      </c>
    </row>
    <row r="65" spans="1:5" x14ac:dyDescent="0.25">
      <c r="A65" s="17" t="s">
        <v>108</v>
      </c>
      <c r="B65" s="26">
        <v>42177</v>
      </c>
      <c r="D65" s="33">
        <f>+B65/Population!B65*1000</f>
        <v>750.48042704626334</v>
      </c>
      <c r="E65" s="33">
        <f>+B65/'Rating units'!B65*1000</f>
        <v>1816.6429771288279</v>
      </c>
    </row>
    <row r="66" spans="1:5" x14ac:dyDescent="0.25">
      <c r="A66" s="17" t="s">
        <v>109</v>
      </c>
      <c r="B66" s="26">
        <v>31175</v>
      </c>
      <c r="D66" s="33">
        <f>+B66/Population!B66*1000</f>
        <v>1125.4512635379062</v>
      </c>
      <c r="E66" s="33">
        <f>+B66/'Rating units'!B66*1000</f>
        <v>2090.4579896734394</v>
      </c>
    </row>
    <row r="67" spans="1:5" x14ac:dyDescent="0.25">
      <c r="A67" s="17" t="s">
        <v>110</v>
      </c>
      <c r="B67" s="26">
        <v>24615</v>
      </c>
      <c r="D67" s="33">
        <f>+B67/Population!B67*1000</f>
        <v>1034.2436974789916</v>
      </c>
      <c r="E67" s="33">
        <f>+B67/'Rating units'!B67*1000</f>
        <v>2305.8548009367682</v>
      </c>
    </row>
    <row r="68" spans="1:5" x14ac:dyDescent="0.25">
      <c r="A68" s="17" t="s">
        <v>111</v>
      </c>
      <c r="B68" s="26">
        <v>12448</v>
      </c>
      <c r="D68" s="33">
        <f>+B68/Population!B68*1000</f>
        <v>1232.4752475247524</v>
      </c>
      <c r="E68" s="33">
        <f>+B68/'Rating units'!B68*1000</f>
        <v>1900.4580152671756</v>
      </c>
    </row>
    <row r="69" spans="1:5" x14ac:dyDescent="0.25">
      <c r="A69" s="17" t="s">
        <v>112</v>
      </c>
      <c r="B69" s="26">
        <v>41468</v>
      </c>
      <c r="D69" s="33">
        <f>+B69/Population!B69*1000</f>
        <v>1342.0064724919093</v>
      </c>
      <c r="E69" s="33">
        <f>+B69/'Rating units'!B69*1000</f>
        <v>1967.1726755218217</v>
      </c>
    </row>
    <row r="70" spans="1:5" x14ac:dyDescent="0.25">
      <c r="A70" s="17" t="s">
        <v>113</v>
      </c>
      <c r="B70" s="26">
        <v>14610</v>
      </c>
      <c r="D70" s="33"/>
      <c r="E70" s="33"/>
    </row>
    <row r="71" spans="1:5" x14ac:dyDescent="0.25">
      <c r="A71" s="17" t="s">
        <v>114</v>
      </c>
      <c r="B71" s="26">
        <v>10802</v>
      </c>
      <c r="D71" s="33">
        <f>+B71/Population!B71*1000</f>
        <v>1161.505376344086</v>
      </c>
      <c r="E71" s="33">
        <f>+B71/'Rating units'!B71*1000</f>
        <v>2451.6568315932823</v>
      </c>
    </row>
    <row r="72" spans="1:5" x14ac:dyDescent="0.25">
      <c r="A72" s="17" t="s">
        <v>115</v>
      </c>
      <c r="B72" s="26">
        <v>9128</v>
      </c>
      <c r="D72" s="33"/>
      <c r="E72" s="33"/>
    </row>
    <row r="73" spans="1:5" x14ac:dyDescent="0.25">
      <c r="A73" s="17" t="s">
        <v>116</v>
      </c>
      <c r="B73" s="26">
        <v>21008</v>
      </c>
      <c r="D73" s="33">
        <f>+B73/Population!B73*1000</f>
        <v>1197.0370370370372</v>
      </c>
      <c r="E73" s="33">
        <f>+B73/'Rating units'!B73*1000</f>
        <v>1957.3278673250722</v>
      </c>
    </row>
    <row r="74" spans="1:5" x14ac:dyDescent="0.25">
      <c r="A74" s="17" t="s">
        <v>117</v>
      </c>
      <c r="B74" s="26">
        <v>61343</v>
      </c>
      <c r="D74" s="33">
        <f>+B74/Population!B74*1000</f>
        <v>1221.972111553785</v>
      </c>
      <c r="E74" s="33">
        <f>+B74/'Rating units'!B74*1000</f>
        <v>2572.3571099090032</v>
      </c>
    </row>
    <row r="75" spans="1:5" x14ac:dyDescent="0.25">
      <c r="A75" s="17" t="s">
        <v>118</v>
      </c>
      <c r="B75" s="26">
        <v>59712</v>
      </c>
      <c r="D75" s="33">
        <f>+B75/Population!B75*1000</f>
        <v>1649.5027624309394</v>
      </c>
      <c r="E75" s="33">
        <f>+B75/'Rating units'!B75*1000</f>
        <v>2694.5848375451264</v>
      </c>
    </row>
    <row r="76" spans="1:5" x14ac:dyDescent="0.25">
      <c r="A76" s="17" t="s">
        <v>119</v>
      </c>
      <c r="B76" s="26">
        <v>120317</v>
      </c>
      <c r="D76" s="33">
        <f>+B76/Population!B76*1000</f>
        <v>938.5101404056162</v>
      </c>
      <c r="E76" s="33">
        <f>+B76/'Rating units'!B76*1000</f>
        <v>2274.2514743686679</v>
      </c>
    </row>
    <row r="77" spans="1:5" x14ac:dyDescent="0.25">
      <c r="A77" s="17" t="s">
        <v>120</v>
      </c>
      <c r="B77" s="26">
        <v>58714</v>
      </c>
      <c r="D77" s="33">
        <f>+B77/Population!B77*1000</f>
        <v>2067.394366197183</v>
      </c>
      <c r="E77" s="33">
        <f>+B77/'Rating units'!B77*1000</f>
        <v>2164.2187626413734</v>
      </c>
    </row>
    <row r="78" spans="1:5" x14ac:dyDescent="0.25">
      <c r="A78" s="17" t="s">
        <v>121</v>
      </c>
      <c r="B78" s="26">
        <v>46072</v>
      </c>
      <c r="D78" s="33">
        <f>+B78/Population!B78*1000</f>
        <v>986.5524625267667</v>
      </c>
      <c r="E78" s="33">
        <f>+B78/'Rating units'!B78*1000</f>
        <v>2038.6742776229037</v>
      </c>
    </row>
    <row r="79" spans="1:5" x14ac:dyDescent="0.25">
      <c r="A79" s="17" t="s">
        <v>122</v>
      </c>
      <c r="B79" s="26">
        <v>34292</v>
      </c>
      <c r="D79" s="33">
        <f>+B79/Population!B79*1000</f>
        <v>804.97652582159628</v>
      </c>
      <c r="E79" s="33">
        <f>+B79/'Rating units'!B79*1000</f>
        <v>2031.9981038160702</v>
      </c>
    </row>
    <row r="80" spans="1:5" x14ac:dyDescent="0.25">
      <c r="A80" s="17" t="s">
        <v>123</v>
      </c>
      <c r="B80" s="26">
        <v>68190</v>
      </c>
      <c r="D80" s="33">
        <f>+B80/Population!B80*1000</f>
        <v>957.72471910112358</v>
      </c>
      <c r="E80" s="33">
        <f>+B80/'Rating units'!B80*1000</f>
        <v>2352.6773392216396</v>
      </c>
    </row>
    <row r="81" spans="1:5" x14ac:dyDescent="0.25">
      <c r="A81" s="17" t="s">
        <v>124</v>
      </c>
      <c r="B81" s="26">
        <v>81586</v>
      </c>
      <c r="D81" s="33"/>
      <c r="E81" s="33"/>
    </row>
    <row r="82" spans="1:5" x14ac:dyDescent="0.25">
      <c r="A82" s="17" t="s">
        <v>125</v>
      </c>
      <c r="B82" s="26">
        <v>49807</v>
      </c>
      <c r="D82" s="33">
        <f>+B82/Population!B82*1000</f>
        <v>861.71280276816606</v>
      </c>
      <c r="E82" s="33">
        <f>+B82/'Rating units'!B82*1000</f>
        <v>2068.9125197308299</v>
      </c>
    </row>
    <row r="83" spans="1:5" x14ac:dyDescent="0.25">
      <c r="A83" s="17" t="s">
        <v>126</v>
      </c>
      <c r="B83" s="26">
        <v>8783</v>
      </c>
      <c r="D83" s="33">
        <f>+B83/Population!B83*1000</f>
        <v>1104.7798742138364</v>
      </c>
      <c r="E83" s="33">
        <f>+B83/'Rating units'!B83*1000</f>
        <v>979.37109723461185</v>
      </c>
    </row>
    <row r="84" spans="1:5" x14ac:dyDescent="0.25">
      <c r="A84" s="17" t="s">
        <v>127</v>
      </c>
      <c r="B84" s="26">
        <v>46393</v>
      </c>
      <c r="D84" s="33">
        <f>+B84/Population!B84*1000</f>
        <v>899.08914728682169</v>
      </c>
      <c r="E84" s="33">
        <f>+B84/'Rating units'!B84*1000</f>
        <v>2227.3272840750878</v>
      </c>
    </row>
    <row r="85" spans="1:5" x14ac:dyDescent="0.25">
      <c r="A85" s="17" t="s">
        <v>128</v>
      </c>
      <c r="B85" s="26">
        <v>11549</v>
      </c>
      <c r="D85" s="33">
        <f>+B85/Population!B85*1000</f>
        <v>1417.0552147239264</v>
      </c>
      <c r="E85" s="33">
        <f>+B85/'Rating units'!B85*1000</f>
        <v>1587.2732270478284</v>
      </c>
    </row>
    <row r="86" spans="1:5" x14ac:dyDescent="0.25">
      <c r="A86" s="17" t="s">
        <v>129</v>
      </c>
      <c r="B86" s="22" t="s">
        <v>51</v>
      </c>
      <c r="D86" s="33"/>
      <c r="E86" s="33"/>
    </row>
    <row r="87" spans="1:5" x14ac:dyDescent="0.25">
      <c r="A87" s="17" t="s">
        <v>130</v>
      </c>
      <c r="B87" s="26">
        <v>29878</v>
      </c>
      <c r="D87" s="33">
        <f>+B87/Population!B87*1000</f>
        <v>1351.9457013574661</v>
      </c>
      <c r="E87" s="33">
        <f>+B87/'Rating units'!B87*1000</f>
        <v>2263.1419481896683</v>
      </c>
    </row>
    <row r="88" spans="1:5" x14ac:dyDescent="0.25">
      <c r="A88" s="17" t="s">
        <v>131</v>
      </c>
      <c r="B88" s="26">
        <v>17772</v>
      </c>
      <c r="D88" s="33">
        <f>+B88/Population!B88*1000</f>
        <v>1839.7515527950311</v>
      </c>
      <c r="E88" s="33">
        <f>+B88/'Rating units'!B88*1000</f>
        <v>3025.5362614913179</v>
      </c>
    </row>
    <row r="89" spans="1:5" x14ac:dyDescent="0.25">
      <c r="A89" s="17" t="s">
        <v>132</v>
      </c>
      <c r="B89" s="26">
        <v>54316</v>
      </c>
      <c r="D89" s="33">
        <f>+B89/Population!B89*1000</f>
        <v>1240.0913242009133</v>
      </c>
      <c r="E89" s="33">
        <f>+B89/'Rating units'!B89*1000</f>
        <v>2594.6307442438138</v>
      </c>
    </row>
    <row r="90" spans="1:5" x14ac:dyDescent="0.25">
      <c r="A90" s="17" t="s">
        <v>133</v>
      </c>
      <c r="B90" s="26">
        <v>257936</v>
      </c>
      <c r="D90" s="33">
        <f>+B90/Population!B90*1000</f>
        <v>1240.6734006734007</v>
      </c>
      <c r="E90" s="33">
        <f>+B90/'Rating units'!B90*1000</f>
        <v>3354.6977421704296</v>
      </c>
    </row>
    <row r="91" spans="1:5" x14ac:dyDescent="0.25">
      <c r="A91" s="17" t="s">
        <v>134</v>
      </c>
      <c r="B91" s="26">
        <v>3977</v>
      </c>
      <c r="D91" s="33"/>
      <c r="E91" s="33"/>
    </row>
    <row r="92" spans="1:5" x14ac:dyDescent="0.25">
      <c r="A92" s="17" t="s">
        <v>135</v>
      </c>
      <c r="B92" s="26">
        <v>57203</v>
      </c>
      <c r="D92" s="33">
        <f>+B92/Population!B92*1000</f>
        <v>1196.7154811715482</v>
      </c>
      <c r="E92" s="33">
        <f>+B92/'Rating units'!B92*1000</f>
        <v>2773.6132660977501</v>
      </c>
    </row>
    <row r="93" spans="1:5" x14ac:dyDescent="0.25">
      <c r="A93" s="17" t="s">
        <v>136</v>
      </c>
      <c r="B93" s="26">
        <v>10919</v>
      </c>
      <c r="D93" s="33">
        <f>+B93/Population!B93*1000</f>
        <v>1246.4611872146118</v>
      </c>
      <c r="E93" s="33">
        <f>+B93/'Rating units'!B93*1000</f>
        <v>1645.1710109989453</v>
      </c>
    </row>
    <row r="94" spans="1:5" x14ac:dyDescent="0.25">
      <c r="A94" s="17" t="s">
        <v>137</v>
      </c>
      <c r="B94" s="26">
        <v>37459</v>
      </c>
      <c r="D94" s="33">
        <f>+B94/Population!B94*1000</f>
        <v>1070.2571428571428</v>
      </c>
      <c r="E94" s="33">
        <f>+B94/'Rating units'!B94*1000</f>
        <v>2248.8443297112326</v>
      </c>
    </row>
    <row r="95" spans="1:5" x14ac:dyDescent="0.25">
      <c r="A95" s="17" t="s">
        <v>138</v>
      </c>
      <c r="B95" s="26">
        <v>75630</v>
      </c>
      <c r="D95" s="33">
        <f>+B95/Population!B95*1000</f>
        <v>863.35616438356169</v>
      </c>
      <c r="E95" s="33">
        <f>+B95/'Rating units'!B95*1000</f>
        <v>1742.024645859726</v>
      </c>
    </row>
    <row r="96" spans="1:5" x14ac:dyDescent="0.25">
      <c r="A96" s="17" t="s">
        <v>139</v>
      </c>
      <c r="B96" s="26">
        <v>0</v>
      </c>
      <c r="D96" s="33"/>
      <c r="E96" s="33"/>
    </row>
    <row r="97" spans="1:5" x14ac:dyDescent="0.25">
      <c r="A97" s="17" t="s">
        <v>140</v>
      </c>
      <c r="B97" s="26">
        <v>0</v>
      </c>
      <c r="D97" s="33"/>
      <c r="E97" s="33"/>
    </row>
    <row r="98" spans="1:5" x14ac:dyDescent="0.25">
      <c r="A98" s="17" t="s">
        <v>141</v>
      </c>
      <c r="B98" s="26">
        <v>5317234</v>
      </c>
      <c r="D98" s="33"/>
      <c r="E98" s="33"/>
    </row>
    <row r="99" spans="1:5" x14ac:dyDescent="0.25">
      <c r="A99" s="99" t="s">
        <v>142</v>
      </c>
      <c r="B99" s="99"/>
    </row>
    <row r="100" spans="1:5" x14ac:dyDescent="0.25">
      <c r="A100" s="98" t="s">
        <v>143</v>
      </c>
      <c r="B100" s="98"/>
    </row>
    <row r="101" spans="1:5" x14ac:dyDescent="0.25">
      <c r="A101" s="98" t="s">
        <v>144</v>
      </c>
      <c r="B101" s="98"/>
    </row>
    <row r="102" spans="1:5" x14ac:dyDescent="0.25">
      <c r="A102" s="98"/>
      <c r="B102" s="98"/>
    </row>
    <row r="103" spans="1:5" x14ac:dyDescent="0.25">
      <c r="A103" s="99" t="s">
        <v>145</v>
      </c>
      <c r="B103" s="99"/>
    </row>
    <row r="104" spans="1:5" x14ac:dyDescent="0.25">
      <c r="A104" s="98" t="s">
        <v>146</v>
      </c>
      <c r="B104" s="98"/>
    </row>
    <row r="105" spans="1:5" x14ac:dyDescent="0.25">
      <c r="A105" s="98"/>
      <c r="B105" s="98"/>
    </row>
    <row r="106" spans="1:5" x14ac:dyDescent="0.25">
      <c r="A106" s="98" t="s">
        <v>147</v>
      </c>
      <c r="B106" s="98"/>
    </row>
    <row r="107" spans="1:5" x14ac:dyDescent="0.25">
      <c r="A107" s="98" t="s">
        <v>148</v>
      </c>
      <c r="B107" s="98"/>
    </row>
    <row r="108" spans="1:5" x14ac:dyDescent="0.25">
      <c r="A108" s="98" t="s">
        <v>149</v>
      </c>
      <c r="B108" s="98"/>
    </row>
    <row r="109" spans="1:5" x14ac:dyDescent="0.25">
      <c r="A109" s="98" t="s">
        <v>150</v>
      </c>
      <c r="B109" s="98"/>
    </row>
    <row r="110" spans="1:5" x14ac:dyDescent="0.25">
      <c r="A110" s="98" t="s">
        <v>151</v>
      </c>
      <c r="B110" s="98"/>
    </row>
    <row r="111" spans="1:5" x14ac:dyDescent="0.25">
      <c r="A111" s="98" t="s">
        <v>152</v>
      </c>
      <c r="B111" s="98"/>
    </row>
    <row r="112" spans="1:5" x14ac:dyDescent="0.25">
      <c r="A112" s="98" t="s">
        <v>153</v>
      </c>
      <c r="B112" s="98"/>
    </row>
    <row r="113" spans="1:2" x14ac:dyDescent="0.25">
      <c r="A113" s="98"/>
      <c r="B113" s="98"/>
    </row>
    <row r="114" spans="1:2" x14ac:dyDescent="0.25">
      <c r="A114" s="98" t="s">
        <v>154</v>
      </c>
      <c r="B114" s="98"/>
    </row>
    <row r="115" spans="1:2" x14ac:dyDescent="0.25">
      <c r="A115" s="98"/>
      <c r="B115" s="98"/>
    </row>
    <row r="116" spans="1:2" x14ac:dyDescent="0.25">
      <c r="A116" s="98" t="s">
        <v>155</v>
      </c>
      <c r="B116" s="98"/>
    </row>
    <row r="117" spans="1:2" x14ac:dyDescent="0.25">
      <c r="A117" s="98" t="s">
        <v>156</v>
      </c>
      <c r="B117" s="98"/>
    </row>
    <row r="118" spans="1:2" x14ac:dyDescent="0.25">
      <c r="A118" s="98"/>
      <c r="B118" s="98"/>
    </row>
    <row r="119" spans="1:2" x14ac:dyDescent="0.25">
      <c r="A119" s="98" t="s">
        <v>157</v>
      </c>
      <c r="B119" s="98"/>
    </row>
    <row r="120" spans="1:2" x14ac:dyDescent="0.25">
      <c r="A120" s="98" t="s">
        <v>158</v>
      </c>
      <c r="B120" s="98"/>
    </row>
    <row r="121" spans="1:2" x14ac:dyDescent="0.25">
      <c r="A121" s="98"/>
      <c r="B121" s="98"/>
    </row>
    <row r="122" spans="1:2" x14ac:dyDescent="0.25">
      <c r="A122" s="98" t="s">
        <v>159</v>
      </c>
      <c r="B122" s="98"/>
    </row>
    <row r="123" spans="1:2" x14ac:dyDescent="0.25">
      <c r="A123" s="98" t="s">
        <v>160</v>
      </c>
      <c r="B123" s="98"/>
    </row>
    <row r="124" spans="1:2" x14ac:dyDescent="0.25">
      <c r="A124" s="98" t="s">
        <v>161</v>
      </c>
      <c r="B124" s="98"/>
    </row>
    <row r="125" spans="1:2" x14ac:dyDescent="0.25">
      <c r="A125" s="100" t="s">
        <v>162</v>
      </c>
      <c r="B125" s="100"/>
    </row>
  </sheetData>
  <mergeCells count="29">
    <mergeCell ref="A121:B121"/>
    <mergeCell ref="A122:B122"/>
    <mergeCell ref="A123:B123"/>
    <mergeCell ref="A124:B124"/>
    <mergeCell ref="A125:B125"/>
    <mergeCell ref="A120:B120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08:B108"/>
    <mergeCell ref="A3:B3"/>
    <mergeCell ref="A4:A5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</mergeCells>
  <hyperlinks>
    <hyperlink ref="A1" location="Index!A1" display="Index" xr:uid="{00000000-0004-0000-1700-000000000000}"/>
    <hyperlink ref="A125" r:id="rId1" display="mailto:info@stats.govt.nz" xr:uid="{00000000-0004-0000-1700-000001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125"/>
  <sheetViews>
    <sheetView workbookViewId="0"/>
  </sheetViews>
  <sheetFormatPr defaultRowHeight="15" x14ac:dyDescent="0.25"/>
  <cols>
    <col min="1" max="1" width="57.85546875" style="15" customWidth="1"/>
    <col min="2" max="2" width="39.2851562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3" spans="1:7" x14ac:dyDescent="0.25">
      <c r="A3" s="101" t="s">
        <v>46</v>
      </c>
      <c r="B3" s="101"/>
      <c r="D3" s="16" t="s">
        <v>163</v>
      </c>
      <c r="E3" s="16" t="s">
        <v>164</v>
      </c>
      <c r="F3" s="1"/>
      <c r="G3" s="16"/>
    </row>
    <row r="4" spans="1:7" x14ac:dyDescent="0.25">
      <c r="A4" s="102"/>
      <c r="B4" s="24" t="s">
        <v>47</v>
      </c>
    </row>
    <row r="5" spans="1:7" x14ac:dyDescent="0.25">
      <c r="A5" s="102"/>
      <c r="B5" s="24" t="s">
        <v>3</v>
      </c>
    </row>
    <row r="6" spans="1:7" x14ac:dyDescent="0.25">
      <c r="A6" s="17" t="s">
        <v>48</v>
      </c>
      <c r="B6" s="25"/>
    </row>
    <row r="7" spans="1:7" x14ac:dyDescent="0.25">
      <c r="A7" s="17" t="s">
        <v>49</v>
      </c>
      <c r="B7" s="26">
        <v>3888</v>
      </c>
      <c r="D7" s="33">
        <f>+B7/Population!B7*1000</f>
        <v>115.37091988130564</v>
      </c>
      <c r="E7" s="33">
        <f>+B7/'Rating units'!B7*1000</f>
        <v>252.51672403715008</v>
      </c>
    </row>
    <row r="8" spans="1:7" x14ac:dyDescent="0.25">
      <c r="A8" s="17" t="s">
        <v>50</v>
      </c>
      <c r="B8" s="22" t="s">
        <v>51</v>
      </c>
      <c r="D8" s="33"/>
      <c r="E8" s="33"/>
    </row>
    <row r="9" spans="1:7" x14ac:dyDescent="0.25">
      <c r="A9" s="17" t="s">
        <v>52</v>
      </c>
      <c r="B9" s="26">
        <v>174473</v>
      </c>
      <c r="D9" s="33">
        <f>+B9/Population!B9*1000</f>
        <v>108.07296828543112</v>
      </c>
      <c r="E9" s="33">
        <f>+B9/'Rating units'!B9*1000</f>
        <v>329.32358359507128</v>
      </c>
    </row>
    <row r="10" spans="1:7" x14ac:dyDescent="0.25">
      <c r="A10" s="17" t="s">
        <v>53</v>
      </c>
      <c r="B10" s="22" t="s">
        <v>51</v>
      </c>
      <c r="D10" s="33"/>
      <c r="E10" s="33"/>
    </row>
    <row r="11" spans="1:7" x14ac:dyDescent="0.25">
      <c r="A11" s="17" t="s">
        <v>54</v>
      </c>
      <c r="B11" s="22" t="s">
        <v>51</v>
      </c>
      <c r="D11" s="33"/>
      <c r="E11" s="33"/>
    </row>
    <row r="12" spans="1:7" x14ac:dyDescent="0.25">
      <c r="A12" s="17" t="s">
        <v>55</v>
      </c>
      <c r="B12" s="26">
        <v>38451</v>
      </c>
      <c r="D12" s="33"/>
      <c r="E12" s="33"/>
    </row>
    <row r="13" spans="1:7" x14ac:dyDescent="0.25">
      <c r="A13" s="17" t="s">
        <v>56</v>
      </c>
      <c r="B13" s="22" t="s">
        <v>51</v>
      </c>
      <c r="D13" s="33"/>
      <c r="E13" s="33"/>
    </row>
    <row r="14" spans="1:7" x14ac:dyDescent="0.25">
      <c r="A14" s="17" t="s">
        <v>57</v>
      </c>
      <c r="B14" s="26">
        <v>3200</v>
      </c>
      <c r="D14" s="33"/>
      <c r="E14" s="33"/>
    </row>
    <row r="15" spans="1:7" x14ac:dyDescent="0.25">
      <c r="A15" s="17" t="s">
        <v>58</v>
      </c>
      <c r="B15" s="26">
        <v>1039</v>
      </c>
      <c r="D15" s="33">
        <f>+B15/Population!B15*1000</f>
        <v>101.86274509803923</v>
      </c>
      <c r="E15" s="33">
        <f>+B15/'Rating units'!B15*1000</f>
        <v>137.9447689856612</v>
      </c>
    </row>
    <row r="16" spans="1:7" x14ac:dyDescent="0.25">
      <c r="A16" s="17" t="s">
        <v>59</v>
      </c>
      <c r="B16" s="26">
        <v>6089</v>
      </c>
      <c r="D16" s="33"/>
      <c r="E16" s="33"/>
    </row>
    <row r="17" spans="1:5" x14ac:dyDescent="0.25">
      <c r="A17" s="17" t="s">
        <v>60</v>
      </c>
      <c r="B17" s="26">
        <v>790</v>
      </c>
      <c r="D17" s="33">
        <f>+B17/Population!B17*1000</f>
        <v>88.764044943820224</v>
      </c>
      <c r="E17" s="33">
        <f>+B17/'Rating units'!B17*1000</f>
        <v>166.31578947368422</v>
      </c>
    </row>
    <row r="18" spans="1:5" x14ac:dyDescent="0.25">
      <c r="A18" s="17" t="s">
        <v>61</v>
      </c>
      <c r="B18" s="26">
        <v>904</v>
      </c>
      <c r="D18" s="33">
        <f>+B18/Population!B18*1000</f>
        <v>66.470588235294116</v>
      </c>
      <c r="E18" s="33">
        <f>+B18/'Rating units'!B18*1000</f>
        <v>117.00750711881957</v>
      </c>
    </row>
    <row r="19" spans="1:5" x14ac:dyDescent="0.25">
      <c r="A19" s="17" t="s">
        <v>62</v>
      </c>
      <c r="B19" s="26">
        <v>2147</v>
      </c>
      <c r="D19" s="33">
        <f>+B19/Population!B19*1000</f>
        <v>108.98477157360406</v>
      </c>
      <c r="E19" s="33">
        <f>+B19/'Rating units'!B19*1000</f>
        <v>155.18612215395737</v>
      </c>
    </row>
    <row r="20" spans="1:5" x14ac:dyDescent="0.25">
      <c r="A20" s="17" t="s">
        <v>63</v>
      </c>
      <c r="B20" s="26">
        <v>272</v>
      </c>
      <c r="D20" s="33">
        <f>+B20/Population!B20*1000</f>
        <v>445.90163934426232</v>
      </c>
      <c r="E20" s="33">
        <f>+B20/'Rating units'!B20*1000</f>
        <v>488.33034111310593</v>
      </c>
    </row>
    <row r="21" spans="1:5" x14ac:dyDescent="0.25">
      <c r="A21" s="17" t="s">
        <v>64</v>
      </c>
      <c r="B21" s="26">
        <v>44691</v>
      </c>
      <c r="D21" s="33">
        <f>+B21/Population!B21*1000</f>
        <v>119.20778874366498</v>
      </c>
      <c r="E21" s="33">
        <f>+B21/'Rating units'!B21*1000</f>
        <v>271.23427343735773</v>
      </c>
    </row>
    <row r="22" spans="1:5" x14ac:dyDescent="0.25">
      <c r="A22" s="17" t="s">
        <v>65</v>
      </c>
      <c r="B22" s="26">
        <v>1710</v>
      </c>
      <c r="D22" s="33">
        <f>+B22/Population!B22*1000</f>
        <v>97.994269340974213</v>
      </c>
      <c r="E22" s="33">
        <f>+B22/'Rating units'!B22*1000</f>
        <v>131.54858066005076</v>
      </c>
    </row>
    <row r="23" spans="1:5" x14ac:dyDescent="0.25">
      <c r="A23" s="17" t="s">
        <v>66</v>
      </c>
      <c r="B23" s="26">
        <v>13528</v>
      </c>
      <c r="D23" s="33">
        <f>+B23/Population!B23*1000</f>
        <v>106.51968503937007</v>
      </c>
      <c r="E23" s="33">
        <f>+B23/'Rating units'!B23*1000</f>
        <v>243.52396896545517</v>
      </c>
    </row>
    <row r="24" spans="1:5" x14ac:dyDescent="0.25">
      <c r="A24" s="17" t="s">
        <v>67</v>
      </c>
      <c r="B24" s="26">
        <v>6079</v>
      </c>
      <c r="D24" s="33">
        <f>+B24/Population!B24*1000</f>
        <v>98.048387096774192</v>
      </c>
      <c r="E24" s="33">
        <f>+B24/'Rating units'!B24*1000</f>
        <v>151.34314238056115</v>
      </c>
    </row>
    <row r="25" spans="1:5" x14ac:dyDescent="0.25">
      <c r="A25" s="17" t="s">
        <v>68</v>
      </c>
      <c r="B25" s="22" t="s">
        <v>51</v>
      </c>
      <c r="D25" s="33"/>
      <c r="E25" s="33"/>
    </row>
    <row r="26" spans="1:5" x14ac:dyDescent="0.25">
      <c r="A26" s="17" t="s">
        <v>69</v>
      </c>
      <c r="B26" s="26">
        <v>4617</v>
      </c>
      <c r="D26" s="33">
        <f>+B26/Population!B26*1000</f>
        <v>96.589958158995813</v>
      </c>
      <c r="E26" s="33">
        <f>+B26/'Rating units'!B26*1000</f>
        <v>195.38721963605585</v>
      </c>
    </row>
    <row r="27" spans="1:5" x14ac:dyDescent="0.25">
      <c r="A27" s="17" t="s">
        <v>70</v>
      </c>
      <c r="B27" s="26">
        <v>580</v>
      </c>
      <c r="D27" s="33">
        <f>+B27/Population!B27*1000</f>
        <v>46.586345381526101</v>
      </c>
      <c r="E27" s="33">
        <f>+B27/'Rating units'!B27*1000</f>
        <v>95.994703740483288</v>
      </c>
    </row>
    <row r="28" spans="1:5" x14ac:dyDescent="0.25">
      <c r="A28" s="17" t="s">
        <v>71</v>
      </c>
      <c r="B28" s="26">
        <v>6041</v>
      </c>
      <c r="D28" s="33"/>
      <c r="E28" s="33"/>
    </row>
    <row r="29" spans="1:5" x14ac:dyDescent="0.25">
      <c r="A29" s="17" t="s">
        <v>72</v>
      </c>
      <c r="B29" s="26">
        <v>1676</v>
      </c>
      <c r="D29" s="33">
        <f>+B29/Population!B29*1000</f>
        <v>123.69003690036901</v>
      </c>
      <c r="E29" s="33">
        <f>+B29/'Rating units'!B29*1000</f>
        <v>184.05446958049637</v>
      </c>
    </row>
    <row r="30" spans="1:5" x14ac:dyDescent="0.25">
      <c r="A30" s="17" t="s">
        <v>73</v>
      </c>
      <c r="B30" s="26">
        <v>18411</v>
      </c>
      <c r="D30" s="33">
        <f>+B30/Population!B30*1000</f>
        <v>114.212158808933</v>
      </c>
      <c r="E30" s="33">
        <f>+B30/'Rating units'!B30*1000</f>
        <v>325.28268551236749</v>
      </c>
    </row>
    <row r="31" spans="1:5" x14ac:dyDescent="0.25">
      <c r="A31" s="17" t="s">
        <v>74</v>
      </c>
      <c r="B31" s="26">
        <v>5106</v>
      </c>
      <c r="D31" s="33">
        <f>+B31/Population!B31*1000</f>
        <v>64.961832061068705</v>
      </c>
      <c r="E31" s="33">
        <f>+B31/'Rating units'!B31*1000</f>
        <v>165.91389114541025</v>
      </c>
    </row>
    <row r="32" spans="1:5" x14ac:dyDescent="0.25">
      <c r="A32" s="17" t="s">
        <v>75</v>
      </c>
      <c r="B32" s="26">
        <v>285</v>
      </c>
      <c r="D32" s="33">
        <f>+B32/Population!B32*1000</f>
        <v>14.578005115089514</v>
      </c>
      <c r="E32" s="33">
        <f>+B32/'Rating units'!B32*1000</f>
        <v>26.71290655169182</v>
      </c>
    </row>
    <row r="33" spans="1:5" x14ac:dyDescent="0.25">
      <c r="A33" s="17" t="s">
        <v>76</v>
      </c>
      <c r="B33" s="26">
        <v>1288</v>
      </c>
      <c r="D33" s="33"/>
      <c r="E33" s="33"/>
    </row>
    <row r="34" spans="1:5" x14ac:dyDescent="0.25">
      <c r="A34" s="17" t="s">
        <v>77</v>
      </c>
      <c r="B34" s="26">
        <v>2621</v>
      </c>
      <c r="D34" s="33">
        <f>+B34/Population!B34*1000</f>
        <v>82.163009404388717</v>
      </c>
      <c r="E34" s="33">
        <f>+B34/'Rating units'!B34*1000</f>
        <v>145.00691562932226</v>
      </c>
    </row>
    <row r="35" spans="1:5" x14ac:dyDescent="0.25">
      <c r="A35" s="17" t="s">
        <v>78</v>
      </c>
      <c r="B35" s="26">
        <v>1563</v>
      </c>
      <c r="D35" s="33">
        <f>+B35/Population!B35*1000</f>
        <v>123.07086614173228</v>
      </c>
      <c r="E35" s="33">
        <f>+B35/'Rating units'!B35*1000</f>
        <v>195.27736131934034</v>
      </c>
    </row>
    <row r="36" spans="1:5" x14ac:dyDescent="0.25">
      <c r="A36" s="17" t="s">
        <v>79</v>
      </c>
      <c r="B36" s="26">
        <v>9284</v>
      </c>
      <c r="D36" s="33">
        <f>+B36/Population!B36*1000</f>
        <v>89.787234042553195</v>
      </c>
      <c r="E36" s="33">
        <f>+B36/'Rating units'!B36*1000</f>
        <v>239.28451764220725</v>
      </c>
    </row>
    <row r="37" spans="1:5" x14ac:dyDescent="0.25">
      <c r="A37" s="17" t="s">
        <v>80</v>
      </c>
      <c r="B37" s="26">
        <v>5362</v>
      </c>
      <c r="D37" s="33">
        <f>+B37/Population!B37*1000</f>
        <v>98.025594149908599</v>
      </c>
      <c r="E37" s="33">
        <f>+B37/'Rating units'!B37*1000</f>
        <v>212.69337564458547</v>
      </c>
    </row>
    <row r="38" spans="1:5" x14ac:dyDescent="0.25">
      <c r="A38" s="17" t="s">
        <v>81</v>
      </c>
      <c r="B38" s="26">
        <v>639</v>
      </c>
      <c r="D38" s="33">
        <f>+B38/Population!B38*1000</f>
        <v>171.31367292225201</v>
      </c>
      <c r="E38" s="33">
        <f>+B38/'Rating units'!B38*1000</f>
        <v>187.61009982384027</v>
      </c>
    </row>
    <row r="39" spans="1:5" x14ac:dyDescent="0.25">
      <c r="A39" s="17" t="s">
        <v>82</v>
      </c>
      <c r="B39" s="26">
        <v>4157</v>
      </c>
      <c r="D39" s="33">
        <f>+B39/Population!B39*1000</f>
        <v>191.56682027649768</v>
      </c>
      <c r="E39" s="33">
        <f>+B39/'Rating units'!B39*1000</f>
        <v>292.39642681297039</v>
      </c>
    </row>
    <row r="40" spans="1:5" x14ac:dyDescent="0.25">
      <c r="A40" s="17" t="s">
        <v>83</v>
      </c>
      <c r="B40" s="26">
        <v>4671</v>
      </c>
      <c r="D40" s="33">
        <f>+B40/Population!B40*1000</f>
        <v>89.654510556621887</v>
      </c>
      <c r="E40" s="33">
        <f>+B40/'Rating units'!B40*1000</f>
        <v>190.55195202545588</v>
      </c>
    </row>
    <row r="41" spans="1:5" x14ac:dyDescent="0.25">
      <c r="A41" s="17" t="s">
        <v>84</v>
      </c>
      <c r="B41" s="26">
        <v>340</v>
      </c>
      <c r="D41" s="33">
        <f>+B41/Population!B41*1000</f>
        <v>50</v>
      </c>
      <c r="E41" s="33">
        <f>+B41/'Rating units'!B41*1000</f>
        <v>116.12021857923497</v>
      </c>
    </row>
    <row r="42" spans="1:5" x14ac:dyDescent="0.25">
      <c r="A42" s="17" t="s">
        <v>85</v>
      </c>
      <c r="B42" s="26">
        <v>2085</v>
      </c>
      <c r="D42" s="33">
        <f>+B42/Population!B42*1000</f>
        <v>461.28318584070797</v>
      </c>
      <c r="E42" s="33">
        <f>+B42/'Rating units'!B42*1000</f>
        <v>469.38316073840616</v>
      </c>
    </row>
    <row r="43" spans="1:5" x14ac:dyDescent="0.25">
      <c r="A43" s="17" t="s">
        <v>86</v>
      </c>
      <c r="B43" s="26">
        <v>2069</v>
      </c>
      <c r="D43" s="33">
        <f>+B43/Population!B43*1000</f>
        <v>69.429530201342274</v>
      </c>
      <c r="E43" s="33">
        <f>+B43/'Rating units'!B43*1000</f>
        <v>141.43140337685421</v>
      </c>
    </row>
    <row r="44" spans="1:5" x14ac:dyDescent="0.25">
      <c r="A44" s="17" t="s">
        <v>87</v>
      </c>
      <c r="B44" s="26">
        <v>4381</v>
      </c>
      <c r="D44" s="33"/>
      <c r="E44" s="33"/>
    </row>
    <row r="45" spans="1:5" x14ac:dyDescent="0.25">
      <c r="A45" s="17" t="s">
        <v>88</v>
      </c>
      <c r="B45" s="22" t="s">
        <v>51</v>
      </c>
      <c r="D45" s="33"/>
      <c r="E45" s="33"/>
    </row>
    <row r="46" spans="1:5" x14ac:dyDescent="0.25">
      <c r="A46" s="17" t="s">
        <v>89</v>
      </c>
      <c r="B46" s="26">
        <v>6946</v>
      </c>
      <c r="D46" s="33">
        <f>+B46/Population!B46*1000</f>
        <v>152.65934065934067</v>
      </c>
      <c r="E46" s="33">
        <f>+B46/'Rating units'!B46*1000</f>
        <v>262.3210846331055</v>
      </c>
    </row>
    <row r="47" spans="1:5" x14ac:dyDescent="0.25">
      <c r="A47" s="17" t="s">
        <v>90</v>
      </c>
      <c r="B47" s="26">
        <v>1851</v>
      </c>
      <c r="D47" s="33">
        <f>+B47/Population!B47*1000</f>
        <v>75.243902439024382</v>
      </c>
      <c r="E47" s="33">
        <f>+B47/'Rating units'!B47*1000</f>
        <v>151.84577522559476</v>
      </c>
    </row>
    <row r="48" spans="1:5" x14ac:dyDescent="0.25">
      <c r="A48" s="17" t="s">
        <v>91</v>
      </c>
      <c r="B48" s="26">
        <v>2065</v>
      </c>
      <c r="D48" s="33">
        <f>+B48/Population!B48*1000</f>
        <v>60.557184750733136</v>
      </c>
      <c r="E48" s="33">
        <f>+B48/'Rating units'!B48*1000</f>
        <v>136.21461882993952</v>
      </c>
    </row>
    <row r="49" spans="1:5" x14ac:dyDescent="0.25">
      <c r="A49" s="17" t="s">
        <v>92</v>
      </c>
      <c r="B49" s="26">
        <v>4174</v>
      </c>
      <c r="D49" s="33">
        <f>+B49/Population!B49*1000</f>
        <v>68.314238952536826</v>
      </c>
      <c r="E49" s="33">
        <f>+B49/'Rating units'!B49*1000</f>
        <v>162.01529325000971</v>
      </c>
    </row>
    <row r="50" spans="1:5" x14ac:dyDescent="0.25">
      <c r="A50" s="17" t="s">
        <v>93</v>
      </c>
      <c r="B50" s="26">
        <v>5320</v>
      </c>
      <c r="D50" s="33">
        <f>+B50/Population!B50*1000</f>
        <v>105.13833992094862</v>
      </c>
      <c r="E50" s="33">
        <f>+B50/'Rating units'!B50*1000</f>
        <v>242.34693877551018</v>
      </c>
    </row>
    <row r="51" spans="1:5" x14ac:dyDescent="0.25">
      <c r="A51" s="17" t="s">
        <v>94</v>
      </c>
      <c r="B51" s="26">
        <v>6237</v>
      </c>
      <c r="D51" s="33">
        <f>+B51/Population!B51*1000</f>
        <v>78.15789473684211</v>
      </c>
      <c r="E51" s="33">
        <f>+B51/'Rating units'!B51*1000</f>
        <v>177.80375163920405</v>
      </c>
    </row>
    <row r="52" spans="1:5" x14ac:dyDescent="0.25">
      <c r="A52" s="17" t="s">
        <v>95</v>
      </c>
      <c r="B52" s="22" t="s">
        <v>51</v>
      </c>
      <c r="D52" s="33"/>
      <c r="E52" s="33"/>
    </row>
    <row r="53" spans="1:5" x14ac:dyDescent="0.25">
      <c r="A53" s="17" t="s">
        <v>96</v>
      </c>
      <c r="B53" s="26">
        <v>4696</v>
      </c>
      <c r="D53" s="33"/>
      <c r="E53" s="33"/>
    </row>
    <row r="54" spans="1:5" x14ac:dyDescent="0.25">
      <c r="A54" s="17" t="s">
        <v>97</v>
      </c>
      <c r="B54" s="26">
        <v>1482</v>
      </c>
      <c r="D54" s="33">
        <f>+B54/Population!B54*1000</f>
        <v>168.02721088435374</v>
      </c>
      <c r="E54" s="33">
        <f>+B54/'Rating units'!B54*1000</f>
        <v>266.16379310344831</v>
      </c>
    </row>
    <row r="55" spans="1:5" x14ac:dyDescent="0.25">
      <c r="A55" s="17" t="s">
        <v>98</v>
      </c>
      <c r="B55" s="26">
        <v>1890</v>
      </c>
      <c r="D55" s="33"/>
      <c r="E55" s="33"/>
    </row>
    <row r="56" spans="1:5" x14ac:dyDescent="0.25">
      <c r="A56" s="17" t="s">
        <v>99</v>
      </c>
      <c r="B56" s="26">
        <v>830</v>
      </c>
      <c r="D56" s="33">
        <f>+B56/Population!B56*1000</f>
        <v>83.166332665330657</v>
      </c>
      <c r="E56" s="33">
        <f>+B56/'Rating units'!B56*1000</f>
        <v>152.43342516069788</v>
      </c>
    </row>
    <row r="57" spans="1:5" x14ac:dyDescent="0.25">
      <c r="A57" s="17" t="s">
        <v>100</v>
      </c>
      <c r="B57" s="26">
        <v>7145</v>
      </c>
      <c r="D57" s="33">
        <f>+B57/Population!B57*1000</f>
        <v>82.792584009269987</v>
      </c>
      <c r="E57" s="33">
        <f>+B57/'Rating units'!B57*1000</f>
        <v>218.26124144672531</v>
      </c>
    </row>
    <row r="58" spans="1:5" x14ac:dyDescent="0.25">
      <c r="A58" s="17" t="s">
        <v>101</v>
      </c>
      <c r="B58" s="22" t="s">
        <v>51</v>
      </c>
      <c r="D58" s="33"/>
      <c r="E58" s="33"/>
    </row>
    <row r="59" spans="1:5" x14ac:dyDescent="0.25">
      <c r="A59" s="17" t="s">
        <v>102</v>
      </c>
      <c r="B59" s="26">
        <v>4387</v>
      </c>
      <c r="D59" s="33">
        <f>+B59/Population!B59*1000</f>
        <v>79.187725631768956</v>
      </c>
      <c r="E59" s="33">
        <f>+B59/'Rating units'!B59*1000</f>
        <v>240.02845105870765</v>
      </c>
    </row>
    <row r="60" spans="1:5" x14ac:dyDescent="0.25">
      <c r="A60" s="17" t="s">
        <v>103</v>
      </c>
      <c r="B60" s="26">
        <v>10262</v>
      </c>
      <c r="D60" s="33">
        <f>+B60/Population!B60*1000</f>
        <v>295.7348703170029</v>
      </c>
      <c r="E60" s="33">
        <f>+B60/'Rating units'!B60*1000</f>
        <v>458.125</v>
      </c>
    </row>
    <row r="61" spans="1:5" x14ac:dyDescent="0.25">
      <c r="A61" s="17" t="s">
        <v>104</v>
      </c>
      <c r="B61" s="26">
        <v>1945</v>
      </c>
      <c r="D61" s="33">
        <f>+B61/Population!B61*1000</f>
        <v>131.41891891891891</v>
      </c>
      <c r="E61" s="33">
        <f>+B61/'Rating units'!B61*1000</f>
        <v>214.44321940463064</v>
      </c>
    </row>
    <row r="62" spans="1:5" x14ac:dyDescent="0.25">
      <c r="A62" s="17" t="s">
        <v>105</v>
      </c>
      <c r="B62" s="22" t="s">
        <v>51</v>
      </c>
      <c r="D62" s="33"/>
      <c r="E62" s="33"/>
    </row>
    <row r="63" spans="1:5" x14ac:dyDescent="0.25">
      <c r="A63" s="17" t="s">
        <v>106</v>
      </c>
      <c r="B63" s="26">
        <v>7259</v>
      </c>
      <c r="D63" s="33">
        <f>+B63/Population!B63*1000</f>
        <v>102.9645390070922</v>
      </c>
      <c r="E63" s="33">
        <f>+B63/'Rating units'!B63*1000</f>
        <v>252.04861111111109</v>
      </c>
    </row>
    <row r="64" spans="1:5" x14ac:dyDescent="0.25">
      <c r="A64" s="17" t="s">
        <v>107</v>
      </c>
      <c r="B64" s="26">
        <v>1277</v>
      </c>
      <c r="D64" s="33">
        <f>+B64/Population!B64*1000</f>
        <v>102.16</v>
      </c>
      <c r="E64" s="33">
        <f>+B64/'Rating units'!B64*1000</f>
        <v>129.29027032499746</v>
      </c>
    </row>
    <row r="65" spans="1:5" x14ac:dyDescent="0.25">
      <c r="A65" s="17" t="s">
        <v>108</v>
      </c>
      <c r="B65" s="26">
        <v>7834</v>
      </c>
      <c r="D65" s="33">
        <f>+B65/Population!B65*1000</f>
        <v>139.39501779359432</v>
      </c>
      <c r="E65" s="33">
        <f>+B65/'Rating units'!B65*1000</f>
        <v>337.42516259637335</v>
      </c>
    </row>
    <row r="66" spans="1:5" x14ac:dyDescent="0.25">
      <c r="A66" s="17" t="s">
        <v>109</v>
      </c>
      <c r="B66" s="26">
        <v>2160</v>
      </c>
      <c r="D66" s="33">
        <f>+B66/Population!B66*1000</f>
        <v>77.978339350180505</v>
      </c>
      <c r="E66" s="33">
        <f>+B66/'Rating units'!B66*1000</f>
        <v>144.84007242003622</v>
      </c>
    </row>
    <row r="67" spans="1:5" x14ac:dyDescent="0.25">
      <c r="A67" s="17" t="s">
        <v>110</v>
      </c>
      <c r="B67" s="26">
        <v>1499</v>
      </c>
      <c r="D67" s="33">
        <f>+B67/Population!B67*1000</f>
        <v>62.983193277310932</v>
      </c>
      <c r="E67" s="33">
        <f>+B67/'Rating units'!B67*1000</f>
        <v>140.4215456674473</v>
      </c>
    </row>
    <row r="68" spans="1:5" x14ac:dyDescent="0.25">
      <c r="A68" s="17" t="s">
        <v>111</v>
      </c>
      <c r="B68" s="26">
        <v>1697</v>
      </c>
      <c r="D68" s="33">
        <f>+B68/Population!B68*1000</f>
        <v>168.01980198019803</v>
      </c>
      <c r="E68" s="33">
        <f>+B68/'Rating units'!B68*1000</f>
        <v>259.08396946564886</v>
      </c>
    </row>
    <row r="69" spans="1:5" x14ac:dyDescent="0.25">
      <c r="A69" s="17" t="s">
        <v>112</v>
      </c>
      <c r="B69" s="26">
        <v>2529</v>
      </c>
      <c r="D69" s="33">
        <f>+B69/Population!B69*1000</f>
        <v>81.844660194174764</v>
      </c>
      <c r="E69" s="33">
        <f>+B69/'Rating units'!B69*1000</f>
        <v>119.97153700189753</v>
      </c>
    </row>
    <row r="70" spans="1:5" x14ac:dyDescent="0.25">
      <c r="A70" s="17" t="s">
        <v>113</v>
      </c>
      <c r="B70" s="26">
        <v>2082</v>
      </c>
      <c r="D70" s="33"/>
      <c r="E70" s="33"/>
    </row>
    <row r="71" spans="1:5" x14ac:dyDescent="0.25">
      <c r="A71" s="17" t="s">
        <v>114</v>
      </c>
      <c r="B71" s="26">
        <v>73</v>
      </c>
      <c r="D71" s="33">
        <f>+B71/Population!B71*1000</f>
        <v>7.8494623655913971</v>
      </c>
      <c r="E71" s="33">
        <f>+B71/'Rating units'!B71*1000</f>
        <v>16.568315932818884</v>
      </c>
    </row>
    <row r="72" spans="1:5" x14ac:dyDescent="0.25">
      <c r="A72" s="17" t="s">
        <v>115</v>
      </c>
      <c r="B72" s="26">
        <v>4141</v>
      </c>
      <c r="D72" s="33"/>
      <c r="E72" s="33"/>
    </row>
    <row r="73" spans="1:5" x14ac:dyDescent="0.25">
      <c r="A73" s="17" t="s">
        <v>116</v>
      </c>
      <c r="B73" s="26">
        <v>1231</v>
      </c>
      <c r="D73" s="33">
        <f>+B73/Population!B73*1000</f>
        <v>70.142450142450144</v>
      </c>
      <c r="E73" s="33">
        <f>+B73/'Rating units'!B73*1000</f>
        <v>114.69300288828846</v>
      </c>
    </row>
    <row r="74" spans="1:5" x14ac:dyDescent="0.25">
      <c r="A74" s="17" t="s">
        <v>117</v>
      </c>
      <c r="B74" s="26">
        <v>5989</v>
      </c>
      <c r="D74" s="33">
        <f>+B74/Population!B74*1000</f>
        <v>119.30278884462152</v>
      </c>
      <c r="E74" s="33">
        <f>+B74/'Rating units'!B74*1000</f>
        <v>251.14270138801527</v>
      </c>
    </row>
    <row r="75" spans="1:5" x14ac:dyDescent="0.25">
      <c r="A75" s="17" t="s">
        <v>118</v>
      </c>
      <c r="B75" s="26">
        <v>3497</v>
      </c>
      <c r="D75" s="33">
        <f>+B75/Population!B75*1000</f>
        <v>96.60220994475138</v>
      </c>
      <c r="E75" s="33">
        <f>+B75/'Rating units'!B75*1000</f>
        <v>157.80685920577616</v>
      </c>
    </row>
    <row r="76" spans="1:5" x14ac:dyDescent="0.25">
      <c r="A76" s="17" t="s">
        <v>119</v>
      </c>
      <c r="B76" s="26">
        <v>11805</v>
      </c>
      <c r="D76" s="33">
        <f>+B76/Population!B76*1000</f>
        <v>92.082683307332303</v>
      </c>
      <c r="E76" s="33">
        <f>+B76/'Rating units'!B76*1000</f>
        <v>223.14002721911385</v>
      </c>
    </row>
    <row r="77" spans="1:5" x14ac:dyDescent="0.25">
      <c r="A77" s="17" t="s">
        <v>120</v>
      </c>
      <c r="B77" s="26">
        <v>6912</v>
      </c>
      <c r="D77" s="33">
        <f>+B77/Population!B77*1000</f>
        <v>243.38028169014083</v>
      </c>
      <c r="E77" s="33">
        <f>+B77/'Rating units'!B77*1000</f>
        <v>254.77875953566738</v>
      </c>
    </row>
    <row r="78" spans="1:5" x14ac:dyDescent="0.25">
      <c r="A78" s="17" t="s">
        <v>121</v>
      </c>
      <c r="B78" s="26">
        <v>4791</v>
      </c>
      <c r="D78" s="33">
        <f>+B78/Population!B78*1000</f>
        <v>102.59100642398288</v>
      </c>
      <c r="E78" s="33">
        <f>+B78/'Rating units'!B78*1000</f>
        <v>212.00053099694676</v>
      </c>
    </row>
    <row r="79" spans="1:5" x14ac:dyDescent="0.25">
      <c r="A79" s="17" t="s">
        <v>122</v>
      </c>
      <c r="B79" s="26">
        <v>3058</v>
      </c>
      <c r="D79" s="33">
        <f>+B79/Population!B79*1000</f>
        <v>71.784037558685441</v>
      </c>
      <c r="E79" s="33">
        <f>+B79/'Rating units'!B79*1000</f>
        <v>181.20407679544917</v>
      </c>
    </row>
    <row r="80" spans="1:5" x14ac:dyDescent="0.25">
      <c r="A80" s="17" t="s">
        <v>123</v>
      </c>
      <c r="B80" s="26">
        <v>9226</v>
      </c>
      <c r="D80" s="33">
        <f>+B80/Population!B80*1000</f>
        <v>129.57865168539325</v>
      </c>
      <c r="E80" s="33">
        <f>+B80/'Rating units'!B80*1000</f>
        <v>318.31355230471985</v>
      </c>
    </row>
    <row r="81" spans="1:5" x14ac:dyDescent="0.25">
      <c r="A81" s="17" t="s">
        <v>124</v>
      </c>
      <c r="B81" s="26">
        <v>6263</v>
      </c>
      <c r="D81" s="33"/>
      <c r="E81" s="33"/>
    </row>
    <row r="82" spans="1:5" x14ac:dyDescent="0.25">
      <c r="A82" s="17" t="s">
        <v>125</v>
      </c>
      <c r="B82" s="26">
        <v>7789</v>
      </c>
      <c r="D82" s="33">
        <f>+B82/Population!B82*1000</f>
        <v>134.75778546712803</v>
      </c>
      <c r="E82" s="33">
        <f>+B82/'Rating units'!B82*1000</f>
        <v>323.5440724432998</v>
      </c>
    </row>
    <row r="83" spans="1:5" x14ac:dyDescent="0.25">
      <c r="A83" s="17" t="s">
        <v>126</v>
      </c>
      <c r="B83" s="26">
        <v>936</v>
      </c>
      <c r="D83" s="33">
        <f>+B83/Population!B83*1000</f>
        <v>117.73584905660377</v>
      </c>
      <c r="E83" s="33">
        <f>+B83/'Rating units'!B83*1000</f>
        <v>104.37109723461195</v>
      </c>
    </row>
    <row r="84" spans="1:5" x14ac:dyDescent="0.25">
      <c r="A84" s="17" t="s">
        <v>127</v>
      </c>
      <c r="B84" s="26">
        <v>4944</v>
      </c>
      <c r="D84" s="33">
        <f>+B84/Population!B84*1000</f>
        <v>95.813953488372093</v>
      </c>
      <c r="E84" s="33">
        <f>+B84/'Rating units'!B84*1000</f>
        <v>237.36137116520237</v>
      </c>
    </row>
    <row r="85" spans="1:5" x14ac:dyDescent="0.25">
      <c r="A85" s="17" t="s">
        <v>128</v>
      </c>
      <c r="B85" s="26">
        <v>713</v>
      </c>
      <c r="D85" s="33">
        <f>+B85/Population!B85*1000</f>
        <v>87.484662576687114</v>
      </c>
      <c r="E85" s="33">
        <f>+B85/'Rating units'!B85*1000</f>
        <v>97.9934029686641</v>
      </c>
    </row>
    <row r="86" spans="1:5" x14ac:dyDescent="0.25">
      <c r="A86" s="17" t="s">
        <v>129</v>
      </c>
      <c r="B86" s="22" t="s">
        <v>51</v>
      </c>
      <c r="D86" s="33"/>
      <c r="E86" s="33"/>
    </row>
    <row r="87" spans="1:5" x14ac:dyDescent="0.25">
      <c r="A87" s="17" t="s">
        <v>130</v>
      </c>
      <c r="B87" s="26">
        <v>1964</v>
      </c>
      <c r="D87" s="33">
        <f>+B87/Population!B87*1000</f>
        <v>88.868778280542983</v>
      </c>
      <c r="E87" s="33">
        <f>+B87/'Rating units'!B87*1000</f>
        <v>148.76533858506286</v>
      </c>
    </row>
    <row r="88" spans="1:5" x14ac:dyDescent="0.25">
      <c r="A88" s="17" t="s">
        <v>131</v>
      </c>
      <c r="B88" s="26">
        <v>1107</v>
      </c>
      <c r="D88" s="33">
        <f>+B88/Population!B88*1000</f>
        <v>114.59627329192547</v>
      </c>
      <c r="E88" s="33">
        <f>+B88/'Rating units'!B88*1000</f>
        <v>188.45760980592442</v>
      </c>
    </row>
    <row r="89" spans="1:5" x14ac:dyDescent="0.25">
      <c r="A89" s="17" t="s">
        <v>132</v>
      </c>
      <c r="B89" s="26">
        <v>2413</v>
      </c>
      <c r="D89" s="33">
        <f>+B89/Population!B89*1000</f>
        <v>55.091324200913242</v>
      </c>
      <c r="E89" s="33">
        <f>+B89/'Rating units'!B89*1000</f>
        <v>115.26702971242953</v>
      </c>
    </row>
    <row r="90" spans="1:5" x14ac:dyDescent="0.25">
      <c r="A90" s="17" t="s">
        <v>133</v>
      </c>
      <c r="B90" s="26">
        <v>21799</v>
      </c>
      <c r="D90" s="33">
        <f>+B90/Population!B90*1000</f>
        <v>104.85329485329486</v>
      </c>
      <c r="E90" s="33">
        <f>+B90/'Rating units'!B90*1000</f>
        <v>283.51628342524191</v>
      </c>
    </row>
    <row r="91" spans="1:5" x14ac:dyDescent="0.25">
      <c r="A91" s="17" t="s">
        <v>134</v>
      </c>
      <c r="B91" s="26">
        <v>1061</v>
      </c>
      <c r="D91" s="33"/>
      <c r="E91" s="33"/>
    </row>
    <row r="92" spans="1:5" x14ac:dyDescent="0.25">
      <c r="A92" s="17" t="s">
        <v>135</v>
      </c>
      <c r="B92" s="26">
        <v>7294</v>
      </c>
      <c r="D92" s="33">
        <f>+B92/Population!B92*1000</f>
        <v>152.59414225941424</v>
      </c>
      <c r="E92" s="33">
        <f>+B92/'Rating units'!B92*1000</f>
        <v>353.66563227307989</v>
      </c>
    </row>
    <row r="93" spans="1:5" x14ac:dyDescent="0.25">
      <c r="A93" s="17" t="s">
        <v>136</v>
      </c>
      <c r="B93" s="26">
        <v>1907</v>
      </c>
      <c r="D93" s="33">
        <f>+B93/Population!B93*1000</f>
        <v>217.69406392694063</v>
      </c>
      <c r="E93" s="33">
        <f>+B93/'Rating units'!B93*1000</f>
        <v>287.32861232484555</v>
      </c>
    </row>
    <row r="94" spans="1:5" x14ac:dyDescent="0.25">
      <c r="A94" s="17" t="s">
        <v>137</v>
      </c>
      <c r="B94" s="26">
        <v>3222</v>
      </c>
      <c r="D94" s="33">
        <f>+B94/Population!B94*1000</f>
        <v>92.05714285714285</v>
      </c>
      <c r="E94" s="33">
        <f>+B94/'Rating units'!B94*1000</f>
        <v>193.43219067058894</v>
      </c>
    </row>
    <row r="95" spans="1:5" x14ac:dyDescent="0.25">
      <c r="A95" s="17" t="s">
        <v>138</v>
      </c>
      <c r="B95" s="26">
        <v>10700</v>
      </c>
      <c r="D95" s="33">
        <f>+B95/Population!B95*1000</f>
        <v>122.14611872146118</v>
      </c>
      <c r="E95" s="33">
        <f>+B95/'Rating units'!B95*1000</f>
        <v>246.45859725901187</v>
      </c>
    </row>
    <row r="96" spans="1:5" x14ac:dyDescent="0.25">
      <c r="A96" s="17" t="s">
        <v>139</v>
      </c>
      <c r="B96" s="26">
        <v>0</v>
      </c>
      <c r="D96" s="33"/>
      <c r="E96" s="33"/>
    </row>
    <row r="97" spans="1:5" x14ac:dyDescent="0.25">
      <c r="A97" s="17" t="s">
        <v>140</v>
      </c>
      <c r="B97" s="26">
        <v>0</v>
      </c>
      <c r="D97" s="33"/>
      <c r="E97" s="33"/>
    </row>
    <row r="98" spans="1:5" x14ac:dyDescent="0.25">
      <c r="A98" s="17" t="s">
        <v>141</v>
      </c>
      <c r="B98" s="26">
        <v>580839</v>
      </c>
      <c r="D98" s="33"/>
      <c r="E98" s="33"/>
    </row>
    <row r="99" spans="1:5" x14ac:dyDescent="0.25">
      <c r="A99" s="99" t="s">
        <v>142</v>
      </c>
      <c r="B99" s="99"/>
    </row>
    <row r="100" spans="1:5" x14ac:dyDescent="0.25">
      <c r="A100" s="98" t="s">
        <v>143</v>
      </c>
      <c r="B100" s="98"/>
    </row>
    <row r="101" spans="1:5" x14ac:dyDescent="0.25">
      <c r="A101" s="98" t="s">
        <v>144</v>
      </c>
      <c r="B101" s="98"/>
    </row>
    <row r="102" spans="1:5" x14ac:dyDescent="0.25">
      <c r="A102" s="98"/>
      <c r="B102" s="98"/>
    </row>
    <row r="103" spans="1:5" x14ac:dyDescent="0.25">
      <c r="A103" s="99" t="s">
        <v>145</v>
      </c>
      <c r="B103" s="99"/>
    </row>
    <row r="104" spans="1:5" x14ac:dyDescent="0.25">
      <c r="A104" s="98" t="s">
        <v>146</v>
      </c>
      <c r="B104" s="98"/>
    </row>
    <row r="105" spans="1:5" x14ac:dyDescent="0.25">
      <c r="A105" s="98"/>
      <c r="B105" s="98"/>
    </row>
    <row r="106" spans="1:5" x14ac:dyDescent="0.25">
      <c r="A106" s="98" t="s">
        <v>147</v>
      </c>
      <c r="B106" s="98"/>
    </row>
    <row r="107" spans="1:5" x14ac:dyDescent="0.25">
      <c r="A107" s="98" t="s">
        <v>148</v>
      </c>
      <c r="B107" s="98"/>
    </row>
    <row r="108" spans="1:5" x14ac:dyDescent="0.25">
      <c r="A108" s="98" t="s">
        <v>149</v>
      </c>
      <c r="B108" s="98"/>
    </row>
    <row r="109" spans="1:5" x14ac:dyDescent="0.25">
      <c r="A109" s="98" t="s">
        <v>150</v>
      </c>
      <c r="B109" s="98"/>
    </row>
    <row r="110" spans="1:5" x14ac:dyDescent="0.25">
      <c r="A110" s="98" t="s">
        <v>151</v>
      </c>
      <c r="B110" s="98"/>
    </row>
    <row r="111" spans="1:5" x14ac:dyDescent="0.25">
      <c r="A111" s="98" t="s">
        <v>152</v>
      </c>
      <c r="B111" s="98"/>
    </row>
    <row r="112" spans="1:5" x14ac:dyDescent="0.25">
      <c r="A112" s="98" t="s">
        <v>153</v>
      </c>
      <c r="B112" s="98"/>
    </row>
    <row r="113" spans="1:2" x14ac:dyDescent="0.25">
      <c r="A113" s="98"/>
      <c r="B113" s="98"/>
    </row>
    <row r="114" spans="1:2" x14ac:dyDescent="0.25">
      <c r="A114" s="98" t="s">
        <v>154</v>
      </c>
      <c r="B114" s="98"/>
    </row>
    <row r="115" spans="1:2" x14ac:dyDescent="0.25">
      <c r="A115" s="98"/>
      <c r="B115" s="98"/>
    </row>
    <row r="116" spans="1:2" x14ac:dyDescent="0.25">
      <c r="A116" s="98" t="s">
        <v>155</v>
      </c>
      <c r="B116" s="98"/>
    </row>
    <row r="117" spans="1:2" x14ac:dyDescent="0.25">
      <c r="A117" s="98" t="s">
        <v>156</v>
      </c>
      <c r="B117" s="98"/>
    </row>
    <row r="118" spans="1:2" x14ac:dyDescent="0.25">
      <c r="A118" s="98"/>
      <c r="B118" s="98"/>
    </row>
    <row r="119" spans="1:2" x14ac:dyDescent="0.25">
      <c r="A119" s="98" t="s">
        <v>157</v>
      </c>
      <c r="B119" s="98"/>
    </row>
    <row r="120" spans="1:2" x14ac:dyDescent="0.25">
      <c r="A120" s="98" t="s">
        <v>158</v>
      </c>
      <c r="B120" s="98"/>
    </row>
    <row r="121" spans="1:2" x14ac:dyDescent="0.25">
      <c r="A121" s="98"/>
      <c r="B121" s="98"/>
    </row>
    <row r="122" spans="1:2" x14ac:dyDescent="0.25">
      <c r="A122" s="98" t="s">
        <v>159</v>
      </c>
      <c r="B122" s="98"/>
    </row>
    <row r="123" spans="1:2" x14ac:dyDescent="0.25">
      <c r="A123" s="98" t="s">
        <v>160</v>
      </c>
      <c r="B123" s="98"/>
    </row>
    <row r="124" spans="1:2" x14ac:dyDescent="0.25">
      <c r="A124" s="98" t="s">
        <v>161</v>
      </c>
      <c r="B124" s="98"/>
    </row>
    <row r="125" spans="1:2" x14ac:dyDescent="0.25">
      <c r="A125" s="100" t="s">
        <v>162</v>
      </c>
      <c r="B125" s="100"/>
    </row>
  </sheetData>
  <mergeCells count="29">
    <mergeCell ref="A3:B3"/>
    <mergeCell ref="A4:A5"/>
    <mergeCell ref="A99:B99"/>
    <mergeCell ref="A100:B100"/>
    <mergeCell ref="A101:B101"/>
    <mergeCell ref="A102:B102"/>
    <mergeCell ref="A115:B115"/>
    <mergeCell ref="A116:B116"/>
    <mergeCell ref="A117:B117"/>
    <mergeCell ref="A118:B118"/>
    <mergeCell ref="A112:B112"/>
    <mergeCell ref="A113:B113"/>
    <mergeCell ref="A114:B114"/>
    <mergeCell ref="A103:B103"/>
    <mergeCell ref="A104:B104"/>
    <mergeCell ref="A105:B105"/>
    <mergeCell ref="A106:B106"/>
    <mergeCell ref="A107:B107"/>
    <mergeCell ref="A108:B108"/>
    <mergeCell ref="A119:B119"/>
    <mergeCell ref="A120:B120"/>
    <mergeCell ref="A109:B109"/>
    <mergeCell ref="A110:B110"/>
    <mergeCell ref="A111:B111"/>
    <mergeCell ref="A121:B121"/>
    <mergeCell ref="A122:B122"/>
    <mergeCell ref="A123:B123"/>
    <mergeCell ref="A124:B124"/>
    <mergeCell ref="A125:B125"/>
  </mergeCells>
  <hyperlinks>
    <hyperlink ref="A1" location="Index!A1" display="Index" xr:uid="{00000000-0004-0000-1800-000000000000}"/>
    <hyperlink ref="A125" r:id="rId1" display="mailto:info@stats.govt.nz" xr:uid="{00000000-0004-0000-1800-000001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125"/>
  <sheetViews>
    <sheetView workbookViewId="0"/>
  </sheetViews>
  <sheetFormatPr defaultRowHeight="15" x14ac:dyDescent="0.25"/>
  <cols>
    <col min="1" max="1" width="57.85546875" style="15" customWidth="1"/>
    <col min="2" max="2" width="39.2851562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3" spans="1:7" x14ac:dyDescent="0.25">
      <c r="A3" s="101" t="s">
        <v>46</v>
      </c>
      <c r="B3" s="101"/>
      <c r="D3" s="16" t="s">
        <v>163</v>
      </c>
      <c r="E3" s="16" t="s">
        <v>164</v>
      </c>
      <c r="F3" s="1"/>
      <c r="G3" s="16"/>
    </row>
    <row r="4" spans="1:7" x14ac:dyDescent="0.25">
      <c r="A4" s="102"/>
      <c r="B4" s="24" t="s">
        <v>47</v>
      </c>
    </row>
    <row r="5" spans="1:7" ht="30" x14ac:dyDescent="0.25">
      <c r="A5" s="102"/>
      <c r="B5" s="24" t="s">
        <v>4</v>
      </c>
    </row>
    <row r="6" spans="1:7" x14ac:dyDescent="0.25">
      <c r="A6" s="17" t="s">
        <v>48</v>
      </c>
      <c r="B6" s="25"/>
    </row>
    <row r="7" spans="1:7" x14ac:dyDescent="0.25">
      <c r="A7" s="17" t="s">
        <v>49</v>
      </c>
      <c r="B7" s="26">
        <v>2999</v>
      </c>
      <c r="D7" s="33">
        <f>+B7/Population!B7*1000</f>
        <v>88.991097922848667</v>
      </c>
      <c r="E7" s="33">
        <f>+B7/'Rating units'!B7*1000</f>
        <v>194.77820354614536</v>
      </c>
    </row>
    <row r="8" spans="1:7" x14ac:dyDescent="0.25">
      <c r="A8" s="17" t="s">
        <v>50</v>
      </c>
      <c r="B8" s="22" t="s">
        <v>51</v>
      </c>
      <c r="D8" s="33"/>
      <c r="E8" s="33"/>
    </row>
    <row r="9" spans="1:7" x14ac:dyDescent="0.25">
      <c r="A9" s="17" t="s">
        <v>52</v>
      </c>
      <c r="B9" s="26">
        <v>12216</v>
      </c>
      <c r="D9" s="33">
        <f>+B9/Population!B9*1000</f>
        <v>7.5668979187314171</v>
      </c>
      <c r="E9" s="33">
        <f>+B9/'Rating units'!B9*1000</f>
        <v>23.05810582266248</v>
      </c>
    </row>
    <row r="10" spans="1:7" x14ac:dyDescent="0.25">
      <c r="A10" s="17" t="s">
        <v>53</v>
      </c>
      <c r="B10" s="22" t="s">
        <v>51</v>
      </c>
      <c r="D10" s="33"/>
      <c r="E10" s="33"/>
    </row>
    <row r="11" spans="1:7" x14ac:dyDescent="0.25">
      <c r="A11" s="17" t="s">
        <v>54</v>
      </c>
      <c r="B11" s="22" t="s">
        <v>51</v>
      </c>
      <c r="D11" s="33"/>
      <c r="E11" s="33"/>
    </row>
    <row r="12" spans="1:7" x14ac:dyDescent="0.25">
      <c r="A12" s="17" t="s">
        <v>55</v>
      </c>
      <c r="B12" s="26">
        <v>484687</v>
      </c>
      <c r="D12" s="33"/>
      <c r="E12" s="33"/>
    </row>
    <row r="13" spans="1:7" x14ac:dyDescent="0.25">
      <c r="A13" s="17" t="s">
        <v>56</v>
      </c>
      <c r="B13" s="22" t="s">
        <v>51</v>
      </c>
      <c r="D13" s="33"/>
      <c r="E13" s="33"/>
    </row>
    <row r="14" spans="1:7" x14ac:dyDescent="0.25">
      <c r="A14" s="17" t="s">
        <v>57</v>
      </c>
      <c r="B14" s="26">
        <v>9781</v>
      </c>
      <c r="D14" s="33"/>
      <c r="E14" s="33"/>
    </row>
    <row r="15" spans="1:7" x14ac:dyDescent="0.25">
      <c r="A15" s="17" t="s">
        <v>58</v>
      </c>
      <c r="B15" s="26">
        <v>2625</v>
      </c>
      <c r="D15" s="33">
        <f>+B15/Population!B15*1000</f>
        <v>257.35294117647055</v>
      </c>
      <c r="E15" s="33">
        <f>+B15/'Rating units'!B15*1000</f>
        <v>348.51301115241637</v>
      </c>
    </row>
    <row r="16" spans="1:7" x14ac:dyDescent="0.25">
      <c r="A16" s="17" t="s">
        <v>59</v>
      </c>
      <c r="B16" s="26">
        <v>27403</v>
      </c>
      <c r="D16" s="33"/>
      <c r="E16" s="33"/>
    </row>
    <row r="17" spans="1:5" x14ac:dyDescent="0.25">
      <c r="A17" s="17" t="s">
        <v>60</v>
      </c>
      <c r="B17" s="26">
        <v>770</v>
      </c>
      <c r="D17" s="33">
        <f>+B17/Population!B17*1000</f>
        <v>86.516853932584269</v>
      </c>
      <c r="E17" s="33">
        <f>+B17/'Rating units'!B17*1000</f>
        <v>162.10526315789471</v>
      </c>
    </row>
    <row r="18" spans="1:5" x14ac:dyDescent="0.25">
      <c r="A18" s="17" t="s">
        <v>61</v>
      </c>
      <c r="B18" s="26">
        <v>3330</v>
      </c>
      <c r="D18" s="33">
        <f>+B18/Population!B18*1000</f>
        <v>244.85294117647058</v>
      </c>
      <c r="E18" s="33">
        <f>+B18/'Rating units'!B18*1000</f>
        <v>431.01216670981103</v>
      </c>
    </row>
    <row r="19" spans="1:5" x14ac:dyDescent="0.25">
      <c r="A19" s="17" t="s">
        <v>62</v>
      </c>
      <c r="B19" s="26">
        <v>2003</v>
      </c>
      <c r="D19" s="33">
        <f>+B19/Population!B19*1000</f>
        <v>101.67512690355331</v>
      </c>
      <c r="E19" s="33">
        <f>+B19/'Rating units'!B19*1000</f>
        <v>144.77773762197327</v>
      </c>
    </row>
    <row r="20" spans="1:5" x14ac:dyDescent="0.25">
      <c r="A20" s="17" t="s">
        <v>63</v>
      </c>
      <c r="B20" s="26">
        <v>3920</v>
      </c>
      <c r="D20" s="33">
        <f>+B20/Population!B20*1000</f>
        <v>6426.2295081967213</v>
      </c>
      <c r="E20" s="33">
        <f>+B20/'Rating units'!B20*1000</f>
        <v>7037.7019748653502</v>
      </c>
    </row>
    <row r="21" spans="1:5" x14ac:dyDescent="0.25">
      <c r="A21" s="17" t="s">
        <v>64</v>
      </c>
      <c r="B21" s="26">
        <v>116964</v>
      </c>
      <c r="D21" s="33">
        <f>+B21/Population!B21*1000</f>
        <v>311.98719658575618</v>
      </c>
      <c r="E21" s="33">
        <f>+B21/'Rating units'!B21*1000</f>
        <v>709.86654042932832</v>
      </c>
    </row>
    <row r="22" spans="1:5" x14ac:dyDescent="0.25">
      <c r="A22" s="17" t="s">
        <v>65</v>
      </c>
      <c r="B22" s="26">
        <v>3454</v>
      </c>
      <c r="D22" s="33">
        <f>+B22/Population!B22*1000</f>
        <v>197.93696275071633</v>
      </c>
      <c r="E22" s="33">
        <f>+B22/'Rating units'!B22*1000</f>
        <v>265.71274713439499</v>
      </c>
    </row>
    <row r="23" spans="1:5" x14ac:dyDescent="0.25">
      <c r="A23" s="17" t="s">
        <v>66</v>
      </c>
      <c r="B23" s="26">
        <v>8100</v>
      </c>
      <c r="D23" s="33">
        <f>+B23/Population!B23*1000</f>
        <v>63.779527559055126</v>
      </c>
      <c r="E23" s="33">
        <f>+B23/'Rating units'!B23*1000</f>
        <v>145.81195658043961</v>
      </c>
    </row>
    <row r="24" spans="1:5" x14ac:dyDescent="0.25">
      <c r="A24" s="17" t="s">
        <v>67</v>
      </c>
      <c r="B24" s="26">
        <v>6867</v>
      </c>
      <c r="D24" s="33">
        <f>+B24/Population!B24*1000</f>
        <v>110.75806451612902</v>
      </c>
      <c r="E24" s="33">
        <f>+B24/'Rating units'!B24*1000</f>
        <v>170.96123683620885</v>
      </c>
    </row>
    <row r="25" spans="1:5" x14ac:dyDescent="0.25">
      <c r="A25" s="17" t="s">
        <v>68</v>
      </c>
      <c r="B25" s="22" t="s">
        <v>51</v>
      </c>
      <c r="D25" s="33"/>
      <c r="E25" s="33"/>
    </row>
    <row r="26" spans="1:5" x14ac:dyDescent="0.25">
      <c r="A26" s="17" t="s">
        <v>69</v>
      </c>
      <c r="B26" s="26">
        <v>7881</v>
      </c>
      <c r="D26" s="33">
        <f>+B26/Population!B26*1000</f>
        <v>164.87447698744771</v>
      </c>
      <c r="E26" s="33">
        <f>+B26/'Rating units'!B26*1000</f>
        <v>333.51671603893357</v>
      </c>
    </row>
    <row r="27" spans="1:5" x14ac:dyDescent="0.25">
      <c r="A27" s="17" t="s">
        <v>70</v>
      </c>
      <c r="B27" s="26">
        <v>1226</v>
      </c>
      <c r="D27" s="33">
        <f>+B27/Population!B27*1000</f>
        <v>98.47389558232932</v>
      </c>
      <c r="E27" s="33">
        <f>+B27/'Rating units'!B27*1000</f>
        <v>202.91294273419396</v>
      </c>
    </row>
    <row r="28" spans="1:5" x14ac:dyDescent="0.25">
      <c r="A28" s="17" t="s">
        <v>71</v>
      </c>
      <c r="B28" s="26">
        <v>65407</v>
      </c>
      <c r="D28" s="33"/>
      <c r="E28" s="33"/>
    </row>
    <row r="29" spans="1:5" x14ac:dyDescent="0.25">
      <c r="A29" s="17" t="s">
        <v>72</v>
      </c>
      <c r="B29" s="26">
        <v>2652</v>
      </c>
      <c r="D29" s="33">
        <f>+B29/Population!B29*1000</f>
        <v>195.71955719557195</v>
      </c>
      <c r="E29" s="33">
        <f>+B29/'Rating units'!B29*1000</f>
        <v>291.23654733142985</v>
      </c>
    </row>
    <row r="30" spans="1:5" x14ac:dyDescent="0.25">
      <c r="A30" s="17" t="s">
        <v>73</v>
      </c>
      <c r="B30" s="26">
        <v>2378</v>
      </c>
      <c r="D30" s="33">
        <f>+B30/Population!B30*1000</f>
        <v>14.751861042183624</v>
      </c>
      <c r="E30" s="33">
        <f>+B30/'Rating units'!B30*1000</f>
        <v>42.014134275618375</v>
      </c>
    </row>
    <row r="31" spans="1:5" x14ac:dyDescent="0.25">
      <c r="A31" s="17" t="s">
        <v>74</v>
      </c>
      <c r="B31" s="26">
        <v>6223</v>
      </c>
      <c r="D31" s="33">
        <f>+B31/Population!B31*1000</f>
        <v>79.17302798982189</v>
      </c>
      <c r="E31" s="33">
        <f>+B31/'Rating units'!B31*1000</f>
        <v>202.20958570268076</v>
      </c>
    </row>
    <row r="32" spans="1:5" x14ac:dyDescent="0.25">
      <c r="A32" s="17" t="s">
        <v>75</v>
      </c>
      <c r="B32" s="26">
        <v>1901</v>
      </c>
      <c r="D32" s="33">
        <f>+B32/Population!B32*1000</f>
        <v>97.237851662404097</v>
      </c>
      <c r="E32" s="33">
        <f>+B32/'Rating units'!B32*1000</f>
        <v>178.17977317461805</v>
      </c>
    </row>
    <row r="33" spans="1:5" x14ac:dyDescent="0.25">
      <c r="A33" s="17" t="s">
        <v>76</v>
      </c>
      <c r="B33" s="26">
        <v>3600</v>
      </c>
      <c r="D33" s="33"/>
      <c r="E33" s="33"/>
    </row>
    <row r="34" spans="1:5" x14ac:dyDescent="0.25">
      <c r="A34" s="17" t="s">
        <v>77</v>
      </c>
      <c r="B34" s="26">
        <v>1528</v>
      </c>
      <c r="D34" s="33">
        <f>+B34/Population!B34*1000</f>
        <v>47.899686520376179</v>
      </c>
      <c r="E34" s="33">
        <f>+B34/'Rating units'!B34*1000</f>
        <v>84.53665283540802</v>
      </c>
    </row>
    <row r="35" spans="1:5" x14ac:dyDescent="0.25">
      <c r="A35" s="17" t="s">
        <v>78</v>
      </c>
      <c r="B35" s="26">
        <v>3445</v>
      </c>
      <c r="D35" s="33">
        <f>+B35/Population!B35*1000</f>
        <v>271.25984251968504</v>
      </c>
      <c r="E35" s="33">
        <f>+B35/'Rating units'!B35*1000</f>
        <v>430.40979510244875</v>
      </c>
    </row>
    <row r="36" spans="1:5" x14ac:dyDescent="0.25">
      <c r="A36" s="17" t="s">
        <v>79</v>
      </c>
      <c r="B36" s="26">
        <v>7968</v>
      </c>
      <c r="D36" s="33">
        <f>+B36/Population!B36*1000</f>
        <v>77.059961315280461</v>
      </c>
      <c r="E36" s="33">
        <f>+B36/'Rating units'!B36*1000</f>
        <v>205.36611768344545</v>
      </c>
    </row>
    <row r="37" spans="1:5" x14ac:dyDescent="0.25">
      <c r="A37" s="17" t="s">
        <v>80</v>
      </c>
      <c r="B37" s="26">
        <v>3908</v>
      </c>
      <c r="D37" s="33">
        <f>+B37/Population!B37*1000</f>
        <v>71.444241316270578</v>
      </c>
      <c r="E37" s="33">
        <f>+B37/'Rating units'!B37*1000</f>
        <v>155.0178500595002</v>
      </c>
    </row>
    <row r="38" spans="1:5" x14ac:dyDescent="0.25">
      <c r="A38" s="17" t="s">
        <v>81</v>
      </c>
      <c r="B38" s="26">
        <v>648</v>
      </c>
      <c r="D38" s="33">
        <f>+B38/Population!B38*1000</f>
        <v>173.72654155495979</v>
      </c>
      <c r="E38" s="33">
        <f>+B38/'Rating units'!B38*1000</f>
        <v>190.25249559600704</v>
      </c>
    </row>
    <row r="39" spans="1:5" x14ac:dyDescent="0.25">
      <c r="A39" s="17" t="s">
        <v>82</v>
      </c>
      <c r="B39" s="26">
        <v>5517</v>
      </c>
      <c r="D39" s="33">
        <f>+B39/Population!B39*1000</f>
        <v>254.23963133640552</v>
      </c>
      <c r="E39" s="33">
        <f>+B39/'Rating units'!B39*1000</f>
        <v>388.05655201519306</v>
      </c>
    </row>
    <row r="40" spans="1:5" x14ac:dyDescent="0.25">
      <c r="A40" s="17" t="s">
        <v>83</v>
      </c>
      <c r="B40" s="26">
        <v>1700</v>
      </c>
      <c r="D40" s="33">
        <f>+B40/Population!B40*1000</f>
        <v>32.629558541266789</v>
      </c>
      <c r="E40" s="33">
        <f>+B40/'Rating units'!B40*1000</f>
        <v>69.350956635254761</v>
      </c>
    </row>
    <row r="41" spans="1:5" x14ac:dyDescent="0.25">
      <c r="A41" s="17" t="s">
        <v>84</v>
      </c>
      <c r="B41" s="26">
        <v>502</v>
      </c>
      <c r="D41" s="33">
        <f>+B41/Population!B41*1000</f>
        <v>73.82352941176471</v>
      </c>
      <c r="E41" s="33">
        <f>+B41/'Rating units'!B41*1000</f>
        <v>171.44808743169398</v>
      </c>
    </row>
    <row r="42" spans="1:5" x14ac:dyDescent="0.25">
      <c r="A42" s="17" t="s">
        <v>85</v>
      </c>
      <c r="B42" s="26">
        <v>804</v>
      </c>
      <c r="D42" s="33">
        <f>+B42/Population!B42*1000</f>
        <v>177.87610619469027</v>
      </c>
      <c r="E42" s="33">
        <f>+B42/'Rating units'!B42*1000</f>
        <v>180.99954975236381</v>
      </c>
    </row>
    <row r="43" spans="1:5" x14ac:dyDescent="0.25">
      <c r="A43" s="17" t="s">
        <v>86</v>
      </c>
      <c r="B43" s="26">
        <v>4481</v>
      </c>
      <c r="D43" s="33">
        <f>+B43/Population!B43*1000</f>
        <v>150.36912751677852</v>
      </c>
      <c r="E43" s="33">
        <f>+B43/'Rating units'!B43*1000</f>
        <v>306.30938546722263</v>
      </c>
    </row>
    <row r="44" spans="1:5" x14ac:dyDescent="0.25">
      <c r="A44" s="17" t="s">
        <v>87</v>
      </c>
      <c r="B44" s="26">
        <v>6062</v>
      </c>
      <c r="D44" s="33"/>
      <c r="E44" s="33"/>
    </row>
    <row r="45" spans="1:5" x14ac:dyDescent="0.25">
      <c r="A45" s="17" t="s">
        <v>88</v>
      </c>
      <c r="B45" s="22" t="s">
        <v>51</v>
      </c>
      <c r="D45" s="33"/>
      <c r="E45" s="33"/>
    </row>
    <row r="46" spans="1:5" x14ac:dyDescent="0.25">
      <c r="A46" s="17" t="s">
        <v>89</v>
      </c>
      <c r="B46" s="26">
        <v>3854</v>
      </c>
      <c r="D46" s="33">
        <f>+B46/Population!B46*1000</f>
        <v>84.703296703296715</v>
      </c>
      <c r="E46" s="33">
        <f>+B46/'Rating units'!B46*1000</f>
        <v>145.54930322142076</v>
      </c>
    </row>
    <row r="47" spans="1:5" x14ac:dyDescent="0.25">
      <c r="A47" s="17" t="s">
        <v>90</v>
      </c>
      <c r="B47" s="26">
        <v>2067</v>
      </c>
      <c r="D47" s="33">
        <f>+B47/Population!B47*1000</f>
        <v>84.024390243902445</v>
      </c>
      <c r="E47" s="33">
        <f>+B47/'Rating units'!B47*1000</f>
        <v>169.56521739130434</v>
      </c>
    </row>
    <row r="48" spans="1:5" x14ac:dyDescent="0.25">
      <c r="A48" s="17" t="s">
        <v>91</v>
      </c>
      <c r="B48" s="26">
        <v>2593</v>
      </c>
      <c r="D48" s="33">
        <f>+B48/Population!B48*1000</f>
        <v>76.041055718475064</v>
      </c>
      <c r="E48" s="33">
        <f>+B48/'Rating units'!B48*1000</f>
        <v>171.04334461309111</v>
      </c>
    </row>
    <row r="49" spans="1:5" x14ac:dyDescent="0.25">
      <c r="A49" s="17" t="s">
        <v>92</v>
      </c>
      <c r="B49" s="26">
        <v>830</v>
      </c>
      <c r="D49" s="33">
        <f>+B49/Population!B49*1000</f>
        <v>13.584288052373159</v>
      </c>
      <c r="E49" s="33">
        <f>+B49/'Rating units'!B49*1000</f>
        <v>32.216744944299961</v>
      </c>
    </row>
    <row r="50" spans="1:5" x14ac:dyDescent="0.25">
      <c r="A50" s="17" t="s">
        <v>93</v>
      </c>
      <c r="B50" s="26">
        <v>3159</v>
      </c>
      <c r="D50" s="33">
        <f>+B50/Population!B50*1000</f>
        <v>62.430830039525695</v>
      </c>
      <c r="E50" s="33">
        <f>+B50/'Rating units'!B50*1000</f>
        <v>143.90488338192421</v>
      </c>
    </row>
    <row r="51" spans="1:5" x14ac:dyDescent="0.25">
      <c r="A51" s="17" t="s">
        <v>94</v>
      </c>
      <c r="B51" s="26">
        <v>5497</v>
      </c>
      <c r="D51" s="33">
        <f>+B51/Population!B51*1000</f>
        <v>68.884711779448622</v>
      </c>
      <c r="E51" s="33">
        <f>+B51/'Rating units'!B51*1000</f>
        <v>156.70790809054108</v>
      </c>
    </row>
    <row r="52" spans="1:5" x14ac:dyDescent="0.25">
      <c r="A52" s="17" t="s">
        <v>95</v>
      </c>
      <c r="B52" s="22" t="s">
        <v>51</v>
      </c>
      <c r="D52" s="33"/>
      <c r="E52" s="33"/>
    </row>
    <row r="53" spans="1:5" x14ac:dyDescent="0.25">
      <c r="A53" s="17" t="s">
        <v>96</v>
      </c>
      <c r="B53" s="26">
        <v>1629</v>
      </c>
      <c r="D53" s="33"/>
      <c r="E53" s="33"/>
    </row>
    <row r="54" spans="1:5" x14ac:dyDescent="0.25">
      <c r="A54" s="17" t="s">
        <v>97</v>
      </c>
      <c r="B54" s="26">
        <v>961</v>
      </c>
      <c r="D54" s="33">
        <f>+B54/Population!B54*1000</f>
        <v>108.95691609977325</v>
      </c>
      <c r="E54" s="33">
        <f>+B54/'Rating units'!B54*1000</f>
        <v>172.5933908045977</v>
      </c>
    </row>
    <row r="55" spans="1:5" x14ac:dyDescent="0.25">
      <c r="A55" s="17" t="s">
        <v>98</v>
      </c>
      <c r="B55" s="26">
        <v>4802</v>
      </c>
      <c r="D55" s="33"/>
      <c r="E55" s="33"/>
    </row>
    <row r="56" spans="1:5" x14ac:dyDescent="0.25">
      <c r="A56" s="17" t="s">
        <v>99</v>
      </c>
      <c r="B56" s="26">
        <v>2236</v>
      </c>
      <c r="D56" s="33">
        <f>+B56/Population!B56*1000</f>
        <v>224.04809619238478</v>
      </c>
      <c r="E56" s="33">
        <f>+B56/'Rating units'!B56*1000</f>
        <v>410.65197428833795</v>
      </c>
    </row>
    <row r="57" spans="1:5" x14ac:dyDescent="0.25">
      <c r="A57" s="17" t="s">
        <v>100</v>
      </c>
      <c r="B57" s="26">
        <v>3202</v>
      </c>
      <c r="D57" s="33">
        <f>+B57/Population!B57*1000</f>
        <v>37.103128621089219</v>
      </c>
      <c r="E57" s="33">
        <f>+B57/'Rating units'!B57*1000</f>
        <v>97.812805474095796</v>
      </c>
    </row>
    <row r="58" spans="1:5" x14ac:dyDescent="0.25">
      <c r="A58" s="17" t="s">
        <v>101</v>
      </c>
      <c r="B58" s="22" t="s">
        <v>51</v>
      </c>
      <c r="D58" s="33"/>
      <c r="E58" s="33"/>
    </row>
    <row r="59" spans="1:5" x14ac:dyDescent="0.25">
      <c r="A59" s="17" t="s">
        <v>102</v>
      </c>
      <c r="B59" s="26">
        <v>1927</v>
      </c>
      <c r="D59" s="33">
        <f>+B59/Population!B59*1000</f>
        <v>34.783393501805051</v>
      </c>
      <c r="E59" s="33">
        <f>+B59/'Rating units'!B59*1000</f>
        <v>105.43305794167533</v>
      </c>
    </row>
    <row r="60" spans="1:5" x14ac:dyDescent="0.25">
      <c r="A60" s="17" t="s">
        <v>103</v>
      </c>
      <c r="B60" s="26">
        <v>6119</v>
      </c>
      <c r="D60" s="33">
        <f>+B60/Population!B60*1000</f>
        <v>176.34005763688762</v>
      </c>
      <c r="E60" s="33">
        <f>+B60/'Rating units'!B60*1000</f>
        <v>273.16964285714283</v>
      </c>
    </row>
    <row r="61" spans="1:5" x14ac:dyDescent="0.25">
      <c r="A61" s="17" t="s">
        <v>104</v>
      </c>
      <c r="B61" s="26">
        <v>6740</v>
      </c>
      <c r="D61" s="33">
        <f>+B61/Population!B61*1000</f>
        <v>455.40540540540542</v>
      </c>
      <c r="E61" s="33">
        <f>+B61/'Rating units'!B61*1000</f>
        <v>743.109151047409</v>
      </c>
    </row>
    <row r="62" spans="1:5" x14ac:dyDescent="0.25">
      <c r="A62" s="17" t="s">
        <v>105</v>
      </c>
      <c r="B62" s="22" t="s">
        <v>51</v>
      </c>
      <c r="D62" s="33"/>
      <c r="E62" s="33"/>
    </row>
    <row r="63" spans="1:5" x14ac:dyDescent="0.25">
      <c r="A63" s="17" t="s">
        <v>106</v>
      </c>
      <c r="B63" s="26">
        <v>3238</v>
      </c>
      <c r="D63" s="33">
        <f>+B63/Population!B63*1000</f>
        <v>45.929078014184398</v>
      </c>
      <c r="E63" s="33">
        <f>+B63/'Rating units'!B63*1000</f>
        <v>112.43055555555556</v>
      </c>
    </row>
    <row r="64" spans="1:5" x14ac:dyDescent="0.25">
      <c r="A64" s="17" t="s">
        <v>107</v>
      </c>
      <c r="B64" s="26">
        <v>7293</v>
      </c>
      <c r="D64" s="33">
        <f>+B64/Population!B64*1000</f>
        <v>583.43999999999994</v>
      </c>
      <c r="E64" s="33">
        <f>+B64/'Rating units'!B64*1000</f>
        <v>738.38209982788294</v>
      </c>
    </row>
    <row r="65" spans="1:5" x14ac:dyDescent="0.25">
      <c r="A65" s="17" t="s">
        <v>108</v>
      </c>
      <c r="B65" s="26">
        <v>3117</v>
      </c>
      <c r="D65" s="33">
        <f>+B65/Population!B65*1000</f>
        <v>55.462633451957295</v>
      </c>
      <c r="E65" s="33">
        <f>+B65/'Rating units'!B65*1000</f>
        <v>134.25507171469181</v>
      </c>
    </row>
    <row r="66" spans="1:5" x14ac:dyDescent="0.25">
      <c r="A66" s="17" t="s">
        <v>109</v>
      </c>
      <c r="B66" s="26">
        <v>11486</v>
      </c>
      <c r="D66" s="33">
        <f>+B66/Population!B66*1000</f>
        <v>414.65703971119132</v>
      </c>
      <c r="E66" s="33">
        <f>+B66/'Rating units'!B66*1000</f>
        <v>770.20049621135922</v>
      </c>
    </row>
    <row r="67" spans="1:5" x14ac:dyDescent="0.25">
      <c r="A67" s="17" t="s">
        <v>110</v>
      </c>
      <c r="B67" s="26">
        <v>2708</v>
      </c>
      <c r="D67" s="33">
        <f>+B67/Population!B67*1000</f>
        <v>113.78151260504202</v>
      </c>
      <c r="E67" s="33">
        <f>+B67/'Rating units'!B67*1000</f>
        <v>253.67681498829043</v>
      </c>
    </row>
    <row r="68" spans="1:5" x14ac:dyDescent="0.25">
      <c r="A68" s="17" t="s">
        <v>111</v>
      </c>
      <c r="B68" s="26">
        <v>1905</v>
      </c>
      <c r="D68" s="33">
        <f>+B68/Population!B68*1000</f>
        <v>188.61386138613861</v>
      </c>
      <c r="E68" s="33">
        <f>+B68/'Rating units'!B68*1000</f>
        <v>290.83969465648858</v>
      </c>
    </row>
    <row r="69" spans="1:5" x14ac:dyDescent="0.25">
      <c r="A69" s="17" t="s">
        <v>112</v>
      </c>
      <c r="B69" s="26">
        <v>6520</v>
      </c>
      <c r="D69" s="33">
        <f>+B69/Population!B69*1000</f>
        <v>211.0032362459547</v>
      </c>
      <c r="E69" s="33">
        <f>+B69/'Rating units'!B69*1000</f>
        <v>309.2979127134725</v>
      </c>
    </row>
    <row r="70" spans="1:5" x14ac:dyDescent="0.25">
      <c r="A70" s="17" t="s">
        <v>113</v>
      </c>
      <c r="B70" s="26">
        <v>1108</v>
      </c>
      <c r="D70" s="33"/>
      <c r="E70" s="33"/>
    </row>
    <row r="71" spans="1:5" x14ac:dyDescent="0.25">
      <c r="A71" s="17" t="s">
        <v>114</v>
      </c>
      <c r="B71" s="26">
        <v>5206</v>
      </c>
      <c r="D71" s="33">
        <f>+B71/Population!B71*1000</f>
        <v>559.78494623655922</v>
      </c>
      <c r="E71" s="33">
        <f>+B71/'Rating units'!B71*1000</f>
        <v>1181.5705855651383</v>
      </c>
    </row>
    <row r="72" spans="1:5" x14ac:dyDescent="0.25">
      <c r="A72" s="17" t="s">
        <v>115</v>
      </c>
      <c r="B72" s="26">
        <v>2209</v>
      </c>
      <c r="D72" s="33"/>
      <c r="E72" s="33"/>
    </row>
    <row r="73" spans="1:5" x14ac:dyDescent="0.25">
      <c r="A73" s="17" t="s">
        <v>116</v>
      </c>
      <c r="B73" s="26">
        <v>4054</v>
      </c>
      <c r="D73" s="33">
        <f>+B73/Population!B73*1000</f>
        <v>230.99715099715098</v>
      </c>
      <c r="E73" s="33">
        <f>+B73/'Rating units'!B73*1000</f>
        <v>377.71359358986308</v>
      </c>
    </row>
    <row r="74" spans="1:5" x14ac:dyDescent="0.25">
      <c r="A74" s="17" t="s">
        <v>117</v>
      </c>
      <c r="B74" s="26">
        <v>4737</v>
      </c>
      <c r="D74" s="33">
        <f>+B74/Population!B74*1000</f>
        <v>94.362549800796813</v>
      </c>
      <c r="E74" s="33">
        <f>+B74/'Rating units'!B74*1000</f>
        <v>198.64133853314883</v>
      </c>
    </row>
    <row r="75" spans="1:5" x14ac:dyDescent="0.25">
      <c r="A75" s="17" t="s">
        <v>118</v>
      </c>
      <c r="B75" s="26">
        <v>1827</v>
      </c>
      <c r="D75" s="33">
        <f>+B75/Population!B75*1000</f>
        <v>50.469613259668506</v>
      </c>
      <c r="E75" s="33">
        <f>+B75/'Rating units'!B75*1000</f>
        <v>82.445848375451263</v>
      </c>
    </row>
    <row r="76" spans="1:5" x14ac:dyDescent="0.25">
      <c r="A76" s="17" t="s">
        <v>119</v>
      </c>
      <c r="B76" s="26">
        <v>4095</v>
      </c>
      <c r="D76" s="33">
        <f>+B76/Population!B76*1000</f>
        <v>31.942277691107641</v>
      </c>
      <c r="E76" s="33">
        <f>+B76/'Rating units'!B76*1000</f>
        <v>77.404355058218655</v>
      </c>
    </row>
    <row r="77" spans="1:5" x14ac:dyDescent="0.25">
      <c r="A77" s="17" t="s">
        <v>120</v>
      </c>
      <c r="B77" s="26">
        <v>3056</v>
      </c>
      <c r="D77" s="33">
        <f>+B77/Population!B77*1000</f>
        <v>107.6056338028169</v>
      </c>
      <c r="E77" s="33">
        <f>+B77/'Rating units'!B77*1000</f>
        <v>112.64523859100106</v>
      </c>
    </row>
    <row r="78" spans="1:5" x14ac:dyDescent="0.25">
      <c r="A78" s="17" t="s">
        <v>121</v>
      </c>
      <c r="B78" s="26">
        <v>8502</v>
      </c>
      <c r="D78" s="33">
        <f>+B78/Population!B78*1000</f>
        <v>182.0556745182013</v>
      </c>
      <c r="E78" s="33">
        <f>+B78/'Rating units'!B78*1000</f>
        <v>376.21133678481351</v>
      </c>
    </row>
    <row r="79" spans="1:5" x14ac:dyDescent="0.25">
      <c r="A79" s="17" t="s">
        <v>122</v>
      </c>
      <c r="B79" s="26">
        <v>674</v>
      </c>
      <c r="D79" s="33">
        <f>+B79/Population!B79*1000</f>
        <v>15.821596244131454</v>
      </c>
      <c r="E79" s="33">
        <f>+B79/'Rating units'!B79*1000</f>
        <v>39.938374022280165</v>
      </c>
    </row>
    <row r="80" spans="1:5" x14ac:dyDescent="0.25">
      <c r="A80" s="17" t="s">
        <v>123</v>
      </c>
      <c r="B80" s="26">
        <v>1500</v>
      </c>
      <c r="D80" s="33">
        <f>+B80/Population!B80*1000</f>
        <v>21.067415730337078</v>
      </c>
      <c r="E80" s="33">
        <f>+B80/'Rating units'!B80*1000</f>
        <v>51.75269113993928</v>
      </c>
    </row>
    <row r="81" spans="1:5" x14ac:dyDescent="0.25">
      <c r="A81" s="17" t="s">
        <v>124</v>
      </c>
      <c r="B81" s="26">
        <v>10310</v>
      </c>
      <c r="D81" s="33"/>
      <c r="E81" s="33"/>
    </row>
    <row r="82" spans="1:5" x14ac:dyDescent="0.25">
      <c r="A82" s="17" t="s">
        <v>125</v>
      </c>
      <c r="B82" s="26">
        <v>3467</v>
      </c>
      <c r="D82" s="33">
        <f>+B82/Population!B82*1000</f>
        <v>59.982698961937714</v>
      </c>
      <c r="E82" s="33">
        <f>+B82/'Rating units'!B82*1000</f>
        <v>144.01428927473623</v>
      </c>
    </row>
    <row r="83" spans="1:5" x14ac:dyDescent="0.25">
      <c r="A83" s="17" t="s">
        <v>126</v>
      </c>
      <c r="B83" s="26">
        <v>1017</v>
      </c>
      <c r="D83" s="33">
        <f>+B83/Population!B83*1000</f>
        <v>127.92452830188681</v>
      </c>
      <c r="E83" s="33">
        <f>+B83/'Rating units'!B83*1000</f>
        <v>113.40321141837644</v>
      </c>
    </row>
    <row r="84" spans="1:5" x14ac:dyDescent="0.25">
      <c r="A84" s="17" t="s">
        <v>127</v>
      </c>
      <c r="B84" s="26">
        <v>2817</v>
      </c>
      <c r="D84" s="33">
        <f>+B84/Population!B84*1000</f>
        <v>54.593023255813954</v>
      </c>
      <c r="E84" s="33">
        <f>+B84/'Rating units'!B84*1000</f>
        <v>135.2441307792021</v>
      </c>
    </row>
    <row r="85" spans="1:5" x14ac:dyDescent="0.25">
      <c r="A85" s="17" t="s">
        <v>128</v>
      </c>
      <c r="B85" s="26">
        <v>1942</v>
      </c>
      <c r="D85" s="33">
        <f>+B85/Population!B85*1000</f>
        <v>238.28220858895705</v>
      </c>
      <c r="E85" s="33">
        <f>+B85/'Rating units'!B85*1000</f>
        <v>266.90489279824084</v>
      </c>
    </row>
    <row r="86" spans="1:5" x14ac:dyDescent="0.25">
      <c r="A86" s="17" t="s">
        <v>129</v>
      </c>
      <c r="B86" s="22" t="s">
        <v>51</v>
      </c>
      <c r="D86" s="33"/>
      <c r="E86" s="33"/>
    </row>
    <row r="87" spans="1:5" x14ac:dyDescent="0.25">
      <c r="A87" s="17" t="s">
        <v>130</v>
      </c>
      <c r="B87" s="26">
        <v>3226</v>
      </c>
      <c r="D87" s="33">
        <f>+B87/Population!B87*1000</f>
        <v>145.97285067873304</v>
      </c>
      <c r="E87" s="33">
        <f>+B87/'Rating units'!B87*1000</f>
        <v>244.35691561884562</v>
      </c>
    </row>
    <row r="88" spans="1:5" x14ac:dyDescent="0.25">
      <c r="A88" s="17" t="s">
        <v>131</v>
      </c>
      <c r="B88" s="26">
        <v>3172</v>
      </c>
      <c r="D88" s="33">
        <f>+B88/Population!B88*1000</f>
        <v>328.36438923395445</v>
      </c>
      <c r="E88" s="33">
        <f>+B88/'Rating units'!B88*1000</f>
        <v>540.00680966973107</v>
      </c>
    </row>
    <row r="89" spans="1:5" x14ac:dyDescent="0.25">
      <c r="A89" s="17" t="s">
        <v>132</v>
      </c>
      <c r="B89" s="26">
        <v>3875</v>
      </c>
      <c r="D89" s="33">
        <f>+B89/Population!B89*1000</f>
        <v>88.470319634703202</v>
      </c>
      <c r="E89" s="33">
        <f>+B89/'Rating units'!B89*1000</f>
        <v>185.10556988630935</v>
      </c>
    </row>
    <row r="90" spans="1:5" x14ac:dyDescent="0.25">
      <c r="A90" s="17" t="s">
        <v>133</v>
      </c>
      <c r="B90" s="26">
        <v>4291</v>
      </c>
      <c r="D90" s="33">
        <f>+B90/Population!B90*1000</f>
        <v>20.63973063973064</v>
      </c>
      <c r="E90" s="33">
        <f>+B90/'Rating units'!B90*1000</f>
        <v>55.808448652585582</v>
      </c>
    </row>
    <row r="91" spans="1:5" x14ac:dyDescent="0.25">
      <c r="A91" s="17" t="s">
        <v>134</v>
      </c>
      <c r="B91" s="26">
        <v>221</v>
      </c>
      <c r="D91" s="33"/>
      <c r="E91" s="33"/>
    </row>
    <row r="92" spans="1:5" x14ac:dyDescent="0.25">
      <c r="A92" s="17" t="s">
        <v>135</v>
      </c>
      <c r="B92" s="26">
        <v>0</v>
      </c>
      <c r="D92" s="33">
        <f>+B92/Population!B92*1000</f>
        <v>0</v>
      </c>
      <c r="E92" s="33">
        <f>+B92/'Rating units'!B92*1000</f>
        <v>0</v>
      </c>
    </row>
    <row r="93" spans="1:5" x14ac:dyDescent="0.25">
      <c r="A93" s="17" t="s">
        <v>136</v>
      </c>
      <c r="B93" s="26">
        <v>1251</v>
      </c>
      <c r="D93" s="33">
        <f>+B93/Population!B93*1000</f>
        <v>142.8082191780822</v>
      </c>
      <c r="E93" s="33">
        <f>+B93/'Rating units'!B93*1000</f>
        <v>188.48877504896791</v>
      </c>
    </row>
    <row r="94" spans="1:5" x14ac:dyDescent="0.25">
      <c r="A94" s="17" t="s">
        <v>137</v>
      </c>
      <c r="B94" s="26">
        <v>3329</v>
      </c>
      <c r="D94" s="33">
        <f>+B94/Population!B94*1000</f>
        <v>95.114285714285714</v>
      </c>
      <c r="E94" s="33">
        <f>+B94/'Rating units'!B94*1000</f>
        <v>199.85591643153029</v>
      </c>
    </row>
    <row r="95" spans="1:5" x14ac:dyDescent="0.25">
      <c r="A95" s="17" t="s">
        <v>138</v>
      </c>
      <c r="B95" s="26">
        <v>7611</v>
      </c>
      <c r="D95" s="33">
        <f>+B95/Population!B95*1000</f>
        <v>86.88356164383562</v>
      </c>
      <c r="E95" s="33">
        <f>+B95/'Rating units'!B95*1000</f>
        <v>175.30807324657377</v>
      </c>
    </row>
    <row r="96" spans="1:5" x14ac:dyDescent="0.25">
      <c r="A96" s="17" t="s">
        <v>139</v>
      </c>
      <c r="B96" s="26">
        <v>51563</v>
      </c>
      <c r="D96" s="33"/>
      <c r="E96" s="33"/>
    </row>
    <row r="97" spans="1:5" x14ac:dyDescent="0.25">
      <c r="A97" s="17" t="s">
        <v>140</v>
      </c>
      <c r="B97" s="26">
        <v>61927</v>
      </c>
      <c r="D97" s="33"/>
      <c r="E97" s="33"/>
    </row>
    <row r="98" spans="1:5" x14ac:dyDescent="0.25">
      <c r="A98" s="17" t="s">
        <v>141</v>
      </c>
      <c r="B98" s="26">
        <v>1029893</v>
      </c>
      <c r="D98" s="33"/>
      <c r="E98" s="33"/>
    </row>
    <row r="99" spans="1:5" x14ac:dyDescent="0.25">
      <c r="A99" s="99" t="s">
        <v>142</v>
      </c>
      <c r="B99" s="99"/>
    </row>
    <row r="100" spans="1:5" x14ac:dyDescent="0.25">
      <c r="A100" s="98" t="s">
        <v>143</v>
      </c>
      <c r="B100" s="98"/>
    </row>
    <row r="101" spans="1:5" x14ac:dyDescent="0.25">
      <c r="A101" s="98" t="s">
        <v>144</v>
      </c>
      <c r="B101" s="98"/>
    </row>
    <row r="102" spans="1:5" x14ac:dyDescent="0.25">
      <c r="A102" s="98"/>
      <c r="B102" s="98"/>
    </row>
    <row r="103" spans="1:5" x14ac:dyDescent="0.25">
      <c r="A103" s="99" t="s">
        <v>145</v>
      </c>
      <c r="B103" s="99"/>
    </row>
    <row r="104" spans="1:5" x14ac:dyDescent="0.25">
      <c r="A104" s="98" t="s">
        <v>146</v>
      </c>
      <c r="B104" s="98"/>
    </row>
    <row r="105" spans="1:5" x14ac:dyDescent="0.25">
      <c r="A105" s="98"/>
      <c r="B105" s="98"/>
    </row>
    <row r="106" spans="1:5" x14ac:dyDescent="0.25">
      <c r="A106" s="98" t="s">
        <v>147</v>
      </c>
      <c r="B106" s="98"/>
    </row>
    <row r="107" spans="1:5" x14ac:dyDescent="0.25">
      <c r="A107" s="98" t="s">
        <v>148</v>
      </c>
      <c r="B107" s="98"/>
    </row>
    <row r="108" spans="1:5" x14ac:dyDescent="0.25">
      <c r="A108" s="98" t="s">
        <v>149</v>
      </c>
      <c r="B108" s="98"/>
    </row>
    <row r="109" spans="1:5" x14ac:dyDescent="0.25">
      <c r="A109" s="98" t="s">
        <v>150</v>
      </c>
      <c r="B109" s="98"/>
    </row>
    <row r="110" spans="1:5" x14ac:dyDescent="0.25">
      <c r="A110" s="98" t="s">
        <v>151</v>
      </c>
      <c r="B110" s="98"/>
    </row>
    <row r="111" spans="1:5" x14ac:dyDescent="0.25">
      <c r="A111" s="98" t="s">
        <v>152</v>
      </c>
      <c r="B111" s="98"/>
    </row>
    <row r="112" spans="1:5" x14ac:dyDescent="0.25">
      <c r="A112" s="98" t="s">
        <v>153</v>
      </c>
      <c r="B112" s="98"/>
    </row>
    <row r="113" spans="1:2" x14ac:dyDescent="0.25">
      <c r="A113" s="98"/>
      <c r="B113" s="98"/>
    </row>
    <row r="114" spans="1:2" x14ac:dyDescent="0.25">
      <c r="A114" s="98" t="s">
        <v>154</v>
      </c>
      <c r="B114" s="98"/>
    </row>
    <row r="115" spans="1:2" x14ac:dyDescent="0.25">
      <c r="A115" s="98"/>
      <c r="B115" s="98"/>
    </row>
    <row r="116" spans="1:2" x14ac:dyDescent="0.25">
      <c r="A116" s="98" t="s">
        <v>155</v>
      </c>
      <c r="B116" s="98"/>
    </row>
    <row r="117" spans="1:2" x14ac:dyDescent="0.25">
      <c r="A117" s="98" t="s">
        <v>156</v>
      </c>
      <c r="B117" s="98"/>
    </row>
    <row r="118" spans="1:2" x14ac:dyDescent="0.25">
      <c r="A118" s="98"/>
      <c r="B118" s="98"/>
    </row>
    <row r="119" spans="1:2" x14ac:dyDescent="0.25">
      <c r="A119" s="98" t="s">
        <v>157</v>
      </c>
      <c r="B119" s="98"/>
    </row>
    <row r="120" spans="1:2" x14ac:dyDescent="0.25">
      <c r="A120" s="98" t="s">
        <v>158</v>
      </c>
      <c r="B120" s="98"/>
    </row>
    <row r="121" spans="1:2" x14ac:dyDescent="0.25">
      <c r="A121" s="98"/>
      <c r="B121" s="98"/>
    </row>
    <row r="122" spans="1:2" x14ac:dyDescent="0.25">
      <c r="A122" s="98" t="s">
        <v>159</v>
      </c>
      <c r="B122" s="98"/>
    </row>
    <row r="123" spans="1:2" x14ac:dyDescent="0.25">
      <c r="A123" s="98" t="s">
        <v>160</v>
      </c>
      <c r="B123" s="98"/>
    </row>
    <row r="124" spans="1:2" x14ac:dyDescent="0.25">
      <c r="A124" s="98" t="s">
        <v>161</v>
      </c>
      <c r="B124" s="98"/>
    </row>
    <row r="125" spans="1:2" x14ac:dyDescent="0.25">
      <c r="A125" s="100" t="s">
        <v>162</v>
      </c>
      <c r="B125" s="100"/>
    </row>
  </sheetData>
  <mergeCells count="29">
    <mergeCell ref="A108:B108"/>
    <mergeCell ref="A3:B3"/>
    <mergeCell ref="A4:A5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20:B120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1:B121"/>
    <mergeCell ref="A122:B122"/>
    <mergeCell ref="A123:B123"/>
    <mergeCell ref="A124:B124"/>
    <mergeCell ref="A125:B125"/>
  </mergeCells>
  <hyperlinks>
    <hyperlink ref="A1" location="Index!A1" display="Index" xr:uid="{00000000-0004-0000-1900-000000000000}"/>
    <hyperlink ref="A125" r:id="rId1" display="mailto:info@stats.govt.nz" xr:uid="{00000000-0004-0000-1900-00000100000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125"/>
  <sheetViews>
    <sheetView workbookViewId="0"/>
  </sheetViews>
  <sheetFormatPr defaultRowHeight="15" x14ac:dyDescent="0.25"/>
  <cols>
    <col min="1" max="1" width="57.85546875" style="15" customWidth="1"/>
    <col min="2" max="2" width="39.2851562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3" spans="1:7" x14ac:dyDescent="0.25">
      <c r="A3" s="101" t="s">
        <v>46</v>
      </c>
      <c r="B3" s="101"/>
      <c r="D3" s="16" t="s">
        <v>163</v>
      </c>
      <c r="E3" s="16" t="s">
        <v>164</v>
      </c>
      <c r="F3" s="1"/>
      <c r="G3" s="16"/>
    </row>
    <row r="4" spans="1:7" x14ac:dyDescent="0.25">
      <c r="A4" s="102"/>
      <c r="B4" s="24" t="s">
        <v>47</v>
      </c>
    </row>
    <row r="5" spans="1:7" x14ac:dyDescent="0.25">
      <c r="A5" s="102"/>
      <c r="B5" s="24" t="s">
        <v>5</v>
      </c>
    </row>
    <row r="6" spans="1:7" x14ac:dyDescent="0.25">
      <c r="A6" s="17" t="s">
        <v>48</v>
      </c>
      <c r="B6" s="25"/>
    </row>
    <row r="7" spans="1:7" x14ac:dyDescent="0.25">
      <c r="A7" s="17" t="s">
        <v>49</v>
      </c>
      <c r="B7" s="26">
        <v>484</v>
      </c>
      <c r="D7" s="33">
        <f>+B7/Population!B7*1000</f>
        <v>14.362017804154304</v>
      </c>
      <c r="E7" s="33">
        <f>+B7/'Rating units'!B7*1000</f>
        <v>31.434695070468276</v>
      </c>
    </row>
    <row r="8" spans="1:7" x14ac:dyDescent="0.25">
      <c r="A8" s="17" t="s">
        <v>50</v>
      </c>
      <c r="B8" s="22" t="s">
        <v>51</v>
      </c>
      <c r="D8" s="33"/>
      <c r="E8" s="33"/>
    </row>
    <row r="9" spans="1:7" x14ac:dyDescent="0.25">
      <c r="A9" s="17" t="s">
        <v>52</v>
      </c>
      <c r="B9" s="26">
        <v>97870</v>
      </c>
      <c r="D9" s="33">
        <f>+B9/Population!B9*1000</f>
        <v>60.62314172447968</v>
      </c>
      <c r="E9" s="33">
        <f>+B9/'Rating units'!B9*1000</f>
        <v>184.73287629862287</v>
      </c>
    </row>
    <row r="10" spans="1:7" x14ac:dyDescent="0.25">
      <c r="A10" s="17" t="s">
        <v>53</v>
      </c>
      <c r="B10" s="22" t="s">
        <v>51</v>
      </c>
      <c r="D10" s="33"/>
      <c r="E10" s="33"/>
    </row>
    <row r="11" spans="1:7" x14ac:dyDescent="0.25">
      <c r="A11" s="17" t="s">
        <v>54</v>
      </c>
      <c r="B11" s="22" t="s">
        <v>51</v>
      </c>
      <c r="D11" s="33"/>
      <c r="E11" s="33"/>
    </row>
    <row r="12" spans="1:7" x14ac:dyDescent="0.25">
      <c r="A12" s="17" t="s">
        <v>55</v>
      </c>
      <c r="B12" s="26">
        <v>333</v>
      </c>
      <c r="D12" s="33"/>
      <c r="E12" s="33"/>
    </row>
    <row r="13" spans="1:7" x14ac:dyDescent="0.25">
      <c r="A13" s="17" t="s">
        <v>56</v>
      </c>
      <c r="B13" s="22" t="s">
        <v>51</v>
      </c>
      <c r="D13" s="33"/>
      <c r="E13" s="33"/>
    </row>
    <row r="14" spans="1:7" x14ac:dyDescent="0.25">
      <c r="A14" s="17" t="s">
        <v>57</v>
      </c>
      <c r="B14" s="26">
        <v>9899</v>
      </c>
      <c r="D14" s="33"/>
      <c r="E14" s="33"/>
    </row>
    <row r="15" spans="1:7" x14ac:dyDescent="0.25">
      <c r="A15" s="17" t="s">
        <v>58</v>
      </c>
      <c r="B15" s="26">
        <v>1303</v>
      </c>
      <c r="D15" s="33">
        <f>+B15/Population!B15*1000</f>
        <v>127.74509803921569</v>
      </c>
      <c r="E15" s="33">
        <f>+B15/'Rating units'!B15*1000</f>
        <v>172.99522039298992</v>
      </c>
    </row>
    <row r="16" spans="1:7" x14ac:dyDescent="0.25">
      <c r="A16" s="17" t="s">
        <v>59</v>
      </c>
      <c r="B16" s="26">
        <v>1355</v>
      </c>
      <c r="D16" s="33"/>
      <c r="E16" s="33"/>
    </row>
    <row r="17" spans="1:5" x14ac:dyDescent="0.25">
      <c r="A17" s="17" t="s">
        <v>60</v>
      </c>
      <c r="B17" s="26">
        <v>176</v>
      </c>
      <c r="D17" s="33">
        <f>+B17/Population!B17*1000</f>
        <v>19.775280898876403</v>
      </c>
      <c r="E17" s="33">
        <f>+B17/'Rating units'!B17*1000</f>
        <v>37.05263157894737</v>
      </c>
    </row>
    <row r="18" spans="1:5" x14ac:dyDescent="0.25">
      <c r="A18" s="17" t="s">
        <v>61</v>
      </c>
      <c r="B18" s="26">
        <v>278</v>
      </c>
      <c r="D18" s="33">
        <f>+B18/Population!B18*1000</f>
        <v>20.441176470588236</v>
      </c>
      <c r="E18" s="33">
        <f>+B18/'Rating units'!B18*1000</f>
        <v>35.98239710069894</v>
      </c>
    </row>
    <row r="19" spans="1:5" x14ac:dyDescent="0.25">
      <c r="A19" s="17" t="s">
        <v>62</v>
      </c>
      <c r="B19" s="26">
        <v>660</v>
      </c>
      <c r="D19" s="33">
        <f>+B19/Population!B19*1000</f>
        <v>33.502538071065992</v>
      </c>
      <c r="E19" s="33">
        <f>+B19/'Rating units'!B19*1000</f>
        <v>47.705095771593783</v>
      </c>
    </row>
    <row r="20" spans="1:5" x14ac:dyDescent="0.25">
      <c r="A20" s="17" t="s">
        <v>63</v>
      </c>
      <c r="B20" s="26">
        <v>139</v>
      </c>
      <c r="D20" s="33">
        <f>+B20/Population!B20*1000</f>
        <v>227.86885245901638</v>
      </c>
      <c r="E20" s="33">
        <f>+B20/'Rating units'!B20*1000</f>
        <v>249.55116696588868</v>
      </c>
    </row>
    <row r="21" spans="1:5" x14ac:dyDescent="0.25">
      <c r="A21" s="17" t="s">
        <v>64</v>
      </c>
      <c r="B21" s="26">
        <v>27936</v>
      </c>
      <c r="D21" s="33">
        <f>+B21/Population!B21*1000</f>
        <v>74.515870898906371</v>
      </c>
      <c r="E21" s="33">
        <f>+B21/'Rating units'!B21*1000</f>
        <v>169.54645594741729</v>
      </c>
    </row>
    <row r="22" spans="1:5" x14ac:dyDescent="0.25">
      <c r="A22" s="17" t="s">
        <v>65</v>
      </c>
      <c r="B22" s="26">
        <v>135</v>
      </c>
      <c r="D22" s="33">
        <f>+B22/Population!B22*1000</f>
        <v>7.7363896848137532</v>
      </c>
      <c r="E22" s="33">
        <f>+B22/'Rating units'!B22*1000</f>
        <v>10.385414262635587</v>
      </c>
    </row>
    <row r="23" spans="1:5" x14ac:dyDescent="0.25">
      <c r="A23" s="17" t="s">
        <v>66</v>
      </c>
      <c r="B23" s="26">
        <v>7774</v>
      </c>
      <c r="D23" s="33">
        <f>+B23/Population!B23*1000</f>
        <v>61.212598425196852</v>
      </c>
      <c r="E23" s="33">
        <f>+B23/'Rating units'!B23*1000</f>
        <v>139.94347536497992</v>
      </c>
    </row>
    <row r="24" spans="1:5" x14ac:dyDescent="0.25">
      <c r="A24" s="17" t="s">
        <v>67</v>
      </c>
      <c r="B24" s="26">
        <v>203</v>
      </c>
      <c r="D24" s="33">
        <f>+B24/Population!B24*1000</f>
        <v>3.274193548387097</v>
      </c>
      <c r="E24" s="33">
        <f>+B24/'Rating units'!B24*1000</f>
        <v>5.0538999676351235</v>
      </c>
    </row>
    <row r="25" spans="1:5" x14ac:dyDescent="0.25">
      <c r="A25" s="17" t="s">
        <v>68</v>
      </c>
      <c r="B25" s="22" t="s">
        <v>51</v>
      </c>
      <c r="D25" s="33"/>
      <c r="E25" s="33"/>
    </row>
    <row r="26" spans="1:5" x14ac:dyDescent="0.25">
      <c r="A26" s="17" t="s">
        <v>69</v>
      </c>
      <c r="B26" s="26">
        <v>66</v>
      </c>
      <c r="D26" s="33">
        <f>+B26/Population!B26*1000</f>
        <v>1.3807531380753137</v>
      </c>
      <c r="E26" s="33">
        <f>+B26/'Rating units'!B26*1000</f>
        <v>2.7930596699111301</v>
      </c>
    </row>
    <row r="27" spans="1:5" x14ac:dyDescent="0.25">
      <c r="A27" s="17" t="s">
        <v>70</v>
      </c>
      <c r="B27" s="26">
        <v>124</v>
      </c>
      <c r="D27" s="33">
        <f>+B27/Population!B27*1000</f>
        <v>9.9598393574297202</v>
      </c>
      <c r="E27" s="33">
        <f>+B27/'Rating units'!B27*1000</f>
        <v>20.523005627275737</v>
      </c>
    </row>
    <row r="28" spans="1:5" x14ac:dyDescent="0.25">
      <c r="A28" s="17" t="s">
        <v>71</v>
      </c>
      <c r="B28" s="26">
        <v>4666</v>
      </c>
      <c r="D28" s="33"/>
      <c r="E28" s="33"/>
    </row>
    <row r="29" spans="1:5" x14ac:dyDescent="0.25">
      <c r="A29" s="17" t="s">
        <v>72</v>
      </c>
      <c r="B29" s="26">
        <v>616</v>
      </c>
      <c r="D29" s="33">
        <f>+B29/Population!B29*1000</f>
        <v>45.461254612546128</v>
      </c>
      <c r="E29" s="33">
        <f>+B29/'Rating units'!B29*1000</f>
        <v>67.647704810015384</v>
      </c>
    </row>
    <row r="30" spans="1:5" x14ac:dyDescent="0.25">
      <c r="A30" s="17" t="s">
        <v>73</v>
      </c>
      <c r="B30" s="26">
        <v>2009</v>
      </c>
      <c r="D30" s="33">
        <f>+B30/Population!B30*1000</f>
        <v>12.462779156327542</v>
      </c>
      <c r="E30" s="33">
        <f>+B30/'Rating units'!B30*1000</f>
        <v>35.494699646643113</v>
      </c>
    </row>
    <row r="31" spans="1:5" x14ac:dyDescent="0.25">
      <c r="A31" s="17" t="s">
        <v>74</v>
      </c>
      <c r="B31" s="26">
        <v>429</v>
      </c>
      <c r="D31" s="33">
        <f>+B31/Population!B31*1000</f>
        <v>5.4580152671755728</v>
      </c>
      <c r="E31" s="33">
        <f>+B31/'Rating units'!B31*1000</f>
        <v>13.939886271324127</v>
      </c>
    </row>
    <row r="32" spans="1:5" x14ac:dyDescent="0.25">
      <c r="A32" s="17" t="s">
        <v>75</v>
      </c>
      <c r="B32" s="26">
        <v>14</v>
      </c>
      <c r="D32" s="33">
        <f>+B32/Population!B32*1000</f>
        <v>0.71611253196930946</v>
      </c>
      <c r="E32" s="33">
        <f>+B32/'Rating units'!B32*1000</f>
        <v>1.3122129534164402</v>
      </c>
    </row>
    <row r="33" spans="1:5" x14ac:dyDescent="0.25">
      <c r="A33" s="17" t="s">
        <v>76</v>
      </c>
      <c r="B33" s="26">
        <v>3498</v>
      </c>
      <c r="D33" s="33"/>
      <c r="E33" s="33"/>
    </row>
    <row r="34" spans="1:5" x14ac:dyDescent="0.25">
      <c r="A34" s="17" t="s">
        <v>77</v>
      </c>
      <c r="B34" s="26">
        <v>127</v>
      </c>
      <c r="D34" s="33">
        <f>+B34/Population!B34*1000</f>
        <v>3.9811912225705326</v>
      </c>
      <c r="E34" s="33">
        <f>+B34/'Rating units'!B34*1000</f>
        <v>7.0262793914246204</v>
      </c>
    </row>
    <row r="35" spans="1:5" x14ac:dyDescent="0.25">
      <c r="A35" s="17" t="s">
        <v>78</v>
      </c>
      <c r="B35" s="26">
        <v>48</v>
      </c>
      <c r="D35" s="33">
        <f>+B35/Population!B35*1000</f>
        <v>3.7795275590551181</v>
      </c>
      <c r="E35" s="33">
        <f>+B35/'Rating units'!B35*1000</f>
        <v>5.9970014992503744</v>
      </c>
    </row>
    <row r="36" spans="1:5" x14ac:dyDescent="0.25">
      <c r="A36" s="17" t="s">
        <v>79</v>
      </c>
      <c r="B36" s="26">
        <v>1091</v>
      </c>
      <c r="D36" s="33">
        <f>+B36/Population!B36*1000</f>
        <v>10.551257253384913</v>
      </c>
      <c r="E36" s="33">
        <f>+B36/'Rating units'!B36*1000</f>
        <v>28.11928142477899</v>
      </c>
    </row>
    <row r="37" spans="1:5" x14ac:dyDescent="0.25">
      <c r="A37" s="17" t="s">
        <v>80</v>
      </c>
      <c r="B37" s="26">
        <v>1043</v>
      </c>
      <c r="D37" s="33">
        <f>+B37/Population!B37*1000</f>
        <v>19.067641681901279</v>
      </c>
      <c r="E37" s="33">
        <f>+B37/'Rating units'!B37*1000</f>
        <v>41.372471241570807</v>
      </c>
    </row>
    <row r="38" spans="1:5" x14ac:dyDescent="0.25">
      <c r="A38" s="17" t="s">
        <v>81</v>
      </c>
      <c r="B38" s="26">
        <v>38</v>
      </c>
      <c r="D38" s="33">
        <f>+B38/Population!B38*1000</f>
        <v>10.187667560321715</v>
      </c>
      <c r="E38" s="33">
        <f>+B38/'Rating units'!B38*1000</f>
        <v>11.156782149148562</v>
      </c>
    </row>
    <row r="39" spans="1:5" x14ac:dyDescent="0.25">
      <c r="A39" s="17" t="s">
        <v>82</v>
      </c>
      <c r="B39" s="26">
        <v>28</v>
      </c>
      <c r="D39" s="33">
        <f>+B39/Population!B39*1000</f>
        <v>1.2903225806451613</v>
      </c>
      <c r="E39" s="33">
        <f>+B39/'Rating units'!B39*1000</f>
        <v>1.9694731659281144</v>
      </c>
    </row>
    <row r="40" spans="1:5" x14ac:dyDescent="0.25">
      <c r="A40" s="17" t="s">
        <v>83</v>
      </c>
      <c r="B40" s="26">
        <v>472</v>
      </c>
      <c r="D40" s="33">
        <f>+B40/Population!B40*1000</f>
        <v>9.0595009596928975</v>
      </c>
      <c r="E40" s="33">
        <f>+B40/'Rating units'!B40*1000</f>
        <v>19.255089136376618</v>
      </c>
    </row>
    <row r="41" spans="1:5" x14ac:dyDescent="0.25">
      <c r="A41" s="17" t="s">
        <v>84</v>
      </c>
      <c r="B41" s="26">
        <v>356</v>
      </c>
      <c r="D41" s="33">
        <f>+B41/Population!B41*1000</f>
        <v>52.352941176470587</v>
      </c>
      <c r="E41" s="33">
        <f>+B41/'Rating units'!B41*1000</f>
        <v>121.58469945355191</v>
      </c>
    </row>
    <row r="42" spans="1:5" x14ac:dyDescent="0.25">
      <c r="A42" s="17" t="s">
        <v>85</v>
      </c>
      <c r="B42" s="26">
        <v>241</v>
      </c>
      <c r="D42" s="33">
        <f>+B42/Population!B42*1000</f>
        <v>53.318584070796462</v>
      </c>
      <c r="E42" s="33">
        <f>+B42/'Rating units'!B42*1000</f>
        <v>54.254840162089145</v>
      </c>
    </row>
    <row r="43" spans="1:5" x14ac:dyDescent="0.25">
      <c r="A43" s="17" t="s">
        <v>86</v>
      </c>
      <c r="B43" s="26">
        <v>280</v>
      </c>
      <c r="D43" s="33">
        <f>+B43/Population!B43*1000</f>
        <v>9.3959731543624159</v>
      </c>
      <c r="E43" s="33">
        <f>+B43/'Rating units'!B43*1000</f>
        <v>19.14006425593</v>
      </c>
    </row>
    <row r="44" spans="1:5" x14ac:dyDescent="0.25">
      <c r="A44" s="17" t="s">
        <v>87</v>
      </c>
      <c r="B44" s="26">
        <v>619</v>
      </c>
      <c r="D44" s="33"/>
      <c r="E44" s="33"/>
    </row>
    <row r="45" spans="1:5" x14ac:dyDescent="0.25">
      <c r="A45" s="17" t="s">
        <v>88</v>
      </c>
      <c r="B45" s="22" t="s">
        <v>51</v>
      </c>
      <c r="D45" s="33"/>
      <c r="E45" s="33"/>
    </row>
    <row r="46" spans="1:5" x14ac:dyDescent="0.25">
      <c r="A46" s="17" t="s">
        <v>89</v>
      </c>
      <c r="B46" s="26">
        <v>798</v>
      </c>
      <c r="D46" s="33">
        <f>+B46/Population!B46*1000</f>
        <v>17.538461538461537</v>
      </c>
      <c r="E46" s="33">
        <f>+B46/'Rating units'!B46*1000</f>
        <v>30.137089769251105</v>
      </c>
    </row>
    <row r="47" spans="1:5" x14ac:dyDescent="0.25">
      <c r="A47" s="17" t="s">
        <v>90</v>
      </c>
      <c r="B47" s="26">
        <v>813</v>
      </c>
      <c r="D47" s="33">
        <f>+B47/Population!B47*1000</f>
        <v>33.048780487804876</v>
      </c>
      <c r="E47" s="33">
        <f>+B47/'Rating units'!B47*1000</f>
        <v>66.694011484823619</v>
      </c>
    </row>
    <row r="48" spans="1:5" x14ac:dyDescent="0.25">
      <c r="A48" s="17" t="s">
        <v>91</v>
      </c>
      <c r="B48" s="26">
        <v>560</v>
      </c>
      <c r="D48" s="33">
        <f>+B48/Population!B48*1000</f>
        <v>16.422287390029325</v>
      </c>
      <c r="E48" s="33">
        <f>+B48/'Rating units'!B48*1000</f>
        <v>36.939557648797162</v>
      </c>
    </row>
    <row r="49" spans="1:5" x14ac:dyDescent="0.25">
      <c r="A49" s="17" t="s">
        <v>92</v>
      </c>
      <c r="B49" s="26">
        <v>2886</v>
      </c>
      <c r="D49" s="33">
        <f>+B49/Population!B49*1000</f>
        <v>47.234042553191486</v>
      </c>
      <c r="E49" s="33">
        <f>+B49/'Rating units'!B49*1000</f>
        <v>112.02111555331288</v>
      </c>
    </row>
    <row r="50" spans="1:5" x14ac:dyDescent="0.25">
      <c r="A50" s="17" t="s">
        <v>93</v>
      </c>
      <c r="B50" s="26">
        <v>39</v>
      </c>
      <c r="D50" s="33">
        <f>+B50/Population!B50*1000</f>
        <v>0.77075098814229248</v>
      </c>
      <c r="E50" s="33">
        <f>+B50/'Rating units'!B50*1000</f>
        <v>1.7766034985422738</v>
      </c>
    </row>
    <row r="51" spans="1:5" x14ac:dyDescent="0.25">
      <c r="A51" s="17" t="s">
        <v>94</v>
      </c>
      <c r="B51" s="26">
        <v>1861</v>
      </c>
      <c r="D51" s="33">
        <f>+B51/Population!B51*1000</f>
        <v>23.320802005012531</v>
      </c>
      <c r="E51" s="33">
        <f>+B51/'Rating units'!B51*1000</f>
        <v>53.053195735218651</v>
      </c>
    </row>
    <row r="52" spans="1:5" x14ac:dyDescent="0.25">
      <c r="A52" s="17" t="s">
        <v>95</v>
      </c>
      <c r="B52" s="22" t="s">
        <v>51</v>
      </c>
      <c r="D52" s="33"/>
      <c r="E52" s="33"/>
    </row>
    <row r="53" spans="1:5" x14ac:dyDescent="0.25">
      <c r="A53" s="17" t="s">
        <v>96</v>
      </c>
      <c r="B53" s="26">
        <v>1234</v>
      </c>
      <c r="D53" s="33"/>
      <c r="E53" s="33"/>
    </row>
    <row r="54" spans="1:5" x14ac:dyDescent="0.25">
      <c r="A54" s="17" t="s">
        <v>97</v>
      </c>
      <c r="B54" s="26">
        <v>110</v>
      </c>
      <c r="D54" s="33">
        <f>+B54/Population!B54*1000</f>
        <v>12.471655328798187</v>
      </c>
      <c r="E54" s="33">
        <f>+B54/'Rating units'!B54*1000</f>
        <v>19.755747126436781</v>
      </c>
    </row>
    <row r="55" spans="1:5" x14ac:dyDescent="0.25">
      <c r="A55" s="17" t="s">
        <v>98</v>
      </c>
      <c r="B55" s="26">
        <v>1574</v>
      </c>
      <c r="D55" s="33"/>
      <c r="E55" s="33"/>
    </row>
    <row r="56" spans="1:5" x14ac:dyDescent="0.25">
      <c r="A56" s="17" t="s">
        <v>99</v>
      </c>
      <c r="B56" s="26">
        <v>89</v>
      </c>
      <c r="D56" s="33">
        <f>+B56/Population!B56*1000</f>
        <v>8.9178356713426847</v>
      </c>
      <c r="E56" s="33">
        <f>+B56/'Rating units'!B56*1000</f>
        <v>16.345270890725438</v>
      </c>
    </row>
    <row r="57" spans="1:5" x14ac:dyDescent="0.25">
      <c r="A57" s="17" t="s">
        <v>100</v>
      </c>
      <c r="B57" s="26">
        <v>155</v>
      </c>
      <c r="D57" s="33">
        <f>+B57/Population!B57*1000</f>
        <v>1.7960602549246814</v>
      </c>
      <c r="E57" s="33">
        <f>+B57/'Rating units'!B57*1000</f>
        <v>4.7348484848484853</v>
      </c>
    </row>
    <row r="58" spans="1:5" x14ac:dyDescent="0.25">
      <c r="A58" s="17" t="s">
        <v>101</v>
      </c>
      <c r="B58" s="22" t="s">
        <v>51</v>
      </c>
      <c r="D58" s="33"/>
      <c r="E58" s="33"/>
    </row>
    <row r="59" spans="1:5" x14ac:dyDescent="0.25">
      <c r="A59" s="17" t="s">
        <v>102</v>
      </c>
      <c r="B59" s="26">
        <v>501</v>
      </c>
      <c r="D59" s="33">
        <f>+B59/Population!B59*1000</f>
        <v>9.0433212996389898</v>
      </c>
      <c r="E59" s="33">
        <f>+B59/'Rating units'!B59*1000</f>
        <v>27.411500793346832</v>
      </c>
    </row>
    <row r="60" spans="1:5" x14ac:dyDescent="0.25">
      <c r="A60" s="17" t="s">
        <v>103</v>
      </c>
      <c r="B60" s="26">
        <v>211</v>
      </c>
      <c r="D60" s="33">
        <f>+B60/Population!B60*1000</f>
        <v>6.0806916426512965</v>
      </c>
      <c r="E60" s="33">
        <f>+B60/'Rating units'!B60*1000</f>
        <v>9.4196428571428577</v>
      </c>
    </row>
    <row r="61" spans="1:5" x14ac:dyDescent="0.25">
      <c r="A61" s="17" t="s">
        <v>104</v>
      </c>
      <c r="B61" s="26">
        <v>331</v>
      </c>
      <c r="D61" s="33">
        <f>+B61/Population!B61*1000</f>
        <v>22.364864864864867</v>
      </c>
      <c r="E61" s="33">
        <f>+B61/'Rating units'!B61*1000</f>
        <v>36.493936052921718</v>
      </c>
    </row>
    <row r="62" spans="1:5" x14ac:dyDescent="0.25">
      <c r="A62" s="17" t="s">
        <v>105</v>
      </c>
      <c r="B62" s="22" t="s">
        <v>51</v>
      </c>
      <c r="D62" s="33"/>
      <c r="E62" s="33"/>
    </row>
    <row r="63" spans="1:5" x14ac:dyDescent="0.25">
      <c r="A63" s="17" t="s">
        <v>106</v>
      </c>
      <c r="B63" s="26">
        <v>171</v>
      </c>
      <c r="D63" s="33">
        <f>+B63/Population!B63*1000</f>
        <v>2.4255319148936167</v>
      </c>
      <c r="E63" s="33">
        <f>+B63/'Rating units'!B63*1000</f>
        <v>5.9375</v>
      </c>
    </row>
    <row r="64" spans="1:5" x14ac:dyDescent="0.25">
      <c r="A64" s="17" t="s">
        <v>107</v>
      </c>
      <c r="B64" s="26">
        <v>30</v>
      </c>
      <c r="D64" s="33">
        <f>+B64/Population!B64*1000</f>
        <v>2.4</v>
      </c>
      <c r="E64" s="33">
        <f>+B64/'Rating units'!B64*1000</f>
        <v>3.0373595221221019</v>
      </c>
    </row>
    <row r="65" spans="1:5" x14ac:dyDescent="0.25">
      <c r="A65" s="17" t="s">
        <v>108</v>
      </c>
      <c r="B65" s="26">
        <v>3256</v>
      </c>
      <c r="D65" s="33">
        <f>+B65/Population!B65*1000</f>
        <v>57.935943060498218</v>
      </c>
      <c r="E65" s="33">
        <f>+B65/'Rating units'!B65*1000</f>
        <v>140.24206400482404</v>
      </c>
    </row>
    <row r="66" spans="1:5" x14ac:dyDescent="0.25">
      <c r="A66" s="17" t="s">
        <v>109</v>
      </c>
      <c r="B66" s="26">
        <v>255</v>
      </c>
      <c r="D66" s="33">
        <f>+B66/Population!B66*1000</f>
        <v>9.2057761732851997</v>
      </c>
      <c r="E66" s="33">
        <f>+B66/'Rating units'!B66*1000</f>
        <v>17.099175216254277</v>
      </c>
    </row>
    <row r="67" spans="1:5" x14ac:dyDescent="0.25">
      <c r="A67" s="17" t="s">
        <v>110</v>
      </c>
      <c r="B67" s="26">
        <v>413</v>
      </c>
      <c r="D67" s="33">
        <f>+B67/Population!B67*1000</f>
        <v>17.352941176470587</v>
      </c>
      <c r="E67" s="33">
        <f>+B67/'Rating units'!B67*1000</f>
        <v>38.688524590163937</v>
      </c>
    </row>
    <row r="68" spans="1:5" x14ac:dyDescent="0.25">
      <c r="A68" s="17" t="s">
        <v>111</v>
      </c>
      <c r="B68" s="26">
        <v>274</v>
      </c>
      <c r="D68" s="33">
        <f>+B68/Population!B68*1000</f>
        <v>27.128712871287128</v>
      </c>
      <c r="E68" s="33">
        <f>+B68/'Rating units'!B68*1000</f>
        <v>41.832061068702288</v>
      </c>
    </row>
    <row r="69" spans="1:5" x14ac:dyDescent="0.25">
      <c r="A69" s="17" t="s">
        <v>112</v>
      </c>
      <c r="B69" s="26">
        <v>436</v>
      </c>
      <c r="D69" s="33">
        <f>+B69/Population!B69*1000</f>
        <v>14.110032362459547</v>
      </c>
      <c r="E69" s="33">
        <f>+B69/'Rating units'!B69*1000</f>
        <v>20.683111954459203</v>
      </c>
    </row>
    <row r="70" spans="1:5" x14ac:dyDescent="0.25">
      <c r="A70" s="17" t="s">
        <v>113</v>
      </c>
      <c r="B70" s="26">
        <v>14</v>
      </c>
      <c r="D70" s="33"/>
      <c r="E70" s="33"/>
    </row>
    <row r="71" spans="1:5" x14ac:dyDescent="0.25">
      <c r="A71" s="17" t="s">
        <v>114</v>
      </c>
      <c r="B71" s="26">
        <v>94</v>
      </c>
      <c r="D71" s="33">
        <f>+B71/Population!B71*1000</f>
        <v>10.10752688172043</v>
      </c>
      <c r="E71" s="33">
        <f>+B71/'Rating units'!B71*1000</f>
        <v>21.334543803903767</v>
      </c>
    </row>
    <row r="72" spans="1:5" x14ac:dyDescent="0.25">
      <c r="A72" s="17" t="s">
        <v>115</v>
      </c>
      <c r="B72" s="26">
        <v>665</v>
      </c>
      <c r="D72" s="33"/>
      <c r="E72" s="33"/>
    </row>
    <row r="73" spans="1:5" x14ac:dyDescent="0.25">
      <c r="A73" s="17" t="s">
        <v>116</v>
      </c>
      <c r="B73" s="26">
        <v>284</v>
      </c>
      <c r="D73" s="33">
        <f>+B73/Population!B73*1000</f>
        <v>16.182336182336183</v>
      </c>
      <c r="E73" s="33">
        <f>+B73/'Rating units'!B73*1000</f>
        <v>26.460449082269637</v>
      </c>
    </row>
    <row r="74" spans="1:5" x14ac:dyDescent="0.25">
      <c r="A74" s="17" t="s">
        <v>117</v>
      </c>
      <c r="B74" s="26">
        <v>449</v>
      </c>
      <c r="D74" s="33">
        <f>+B74/Population!B74*1000</f>
        <v>8.9442231075697212</v>
      </c>
      <c r="E74" s="33">
        <f>+B74/'Rating units'!B74*1000</f>
        <v>18.828364154820314</v>
      </c>
    </row>
    <row r="75" spans="1:5" x14ac:dyDescent="0.25">
      <c r="A75" s="17" t="s">
        <v>118</v>
      </c>
      <c r="B75" s="26">
        <v>4312</v>
      </c>
      <c r="D75" s="33">
        <f>+B75/Population!B75*1000</f>
        <v>119.11602209944751</v>
      </c>
      <c r="E75" s="33">
        <f>+B75/'Rating units'!B75*1000</f>
        <v>194.58483754512633</v>
      </c>
    </row>
    <row r="76" spans="1:5" x14ac:dyDescent="0.25">
      <c r="A76" s="17" t="s">
        <v>119</v>
      </c>
      <c r="B76" s="26">
        <v>2560</v>
      </c>
      <c r="D76" s="33">
        <f>+B76/Population!B76*1000</f>
        <v>19.968798751950079</v>
      </c>
      <c r="E76" s="33">
        <f>+B76/'Rating units'!B76*1000</f>
        <v>48.389535762891278</v>
      </c>
    </row>
    <row r="77" spans="1:5" x14ac:dyDescent="0.25">
      <c r="A77" s="17" t="s">
        <v>120</v>
      </c>
      <c r="B77" s="26">
        <v>77</v>
      </c>
      <c r="D77" s="33">
        <f>+B77/Population!B77*1000</f>
        <v>2.711267605633803</v>
      </c>
      <c r="E77" s="33">
        <f>+B77/'Rating units'!B77*1000</f>
        <v>2.8382471765402757</v>
      </c>
    </row>
    <row r="78" spans="1:5" x14ac:dyDescent="0.25">
      <c r="A78" s="17" t="s">
        <v>121</v>
      </c>
      <c r="B78" s="26">
        <v>2510</v>
      </c>
      <c r="D78" s="33">
        <f>+B78/Population!B78*1000</f>
        <v>53.747323340471098</v>
      </c>
      <c r="E78" s="33">
        <f>+B78/'Rating units'!B78*1000</f>
        <v>111.06686136554715</v>
      </c>
    </row>
    <row r="79" spans="1:5" x14ac:dyDescent="0.25">
      <c r="A79" s="17" t="s">
        <v>122</v>
      </c>
      <c r="B79" s="26">
        <v>366</v>
      </c>
      <c r="D79" s="33">
        <f>+B79/Population!B79*1000</f>
        <v>8.591549295774648</v>
      </c>
      <c r="E79" s="33">
        <f>+B79/'Rating units'!B79*1000</f>
        <v>21.687603697558664</v>
      </c>
    </row>
    <row r="80" spans="1:5" x14ac:dyDescent="0.25">
      <c r="A80" s="17" t="s">
        <v>123</v>
      </c>
      <c r="B80" s="26">
        <v>604</v>
      </c>
      <c r="D80" s="33">
        <f>+B80/Population!B80*1000</f>
        <v>8.4831460674157295</v>
      </c>
      <c r="E80" s="33">
        <f>+B80/'Rating units'!B80*1000</f>
        <v>20.839083632348881</v>
      </c>
    </row>
    <row r="81" spans="1:5" x14ac:dyDescent="0.25">
      <c r="A81" s="17" t="s">
        <v>124</v>
      </c>
      <c r="B81" s="26">
        <v>1774</v>
      </c>
      <c r="D81" s="33"/>
      <c r="E81" s="33"/>
    </row>
    <row r="82" spans="1:5" x14ac:dyDescent="0.25">
      <c r="A82" s="17" t="s">
        <v>125</v>
      </c>
      <c r="B82" s="26">
        <v>558</v>
      </c>
      <c r="D82" s="33">
        <f>+B82/Population!B82*1000</f>
        <v>9.6539792387543262</v>
      </c>
      <c r="E82" s="33">
        <f>+B82/'Rating units'!B82*1000</f>
        <v>23.178532857024177</v>
      </c>
    </row>
    <row r="83" spans="1:5" x14ac:dyDescent="0.25">
      <c r="A83" s="17" t="s">
        <v>126</v>
      </c>
      <c r="B83" s="26">
        <v>91</v>
      </c>
      <c r="D83" s="33">
        <f>+B83/Population!B83*1000</f>
        <v>11.446540880503145</v>
      </c>
      <c r="E83" s="33">
        <f>+B83/'Rating units'!B83*1000</f>
        <v>10.147190008920607</v>
      </c>
    </row>
    <row r="84" spans="1:5" x14ac:dyDescent="0.25">
      <c r="A84" s="17" t="s">
        <v>127</v>
      </c>
      <c r="B84" s="26">
        <v>587</v>
      </c>
      <c r="D84" s="33">
        <f>+B84/Population!B84*1000</f>
        <v>11.375968992248062</v>
      </c>
      <c r="E84" s="33">
        <f>+B84/'Rating units'!B84*1000</f>
        <v>28.181861827260068</v>
      </c>
    </row>
    <row r="85" spans="1:5" x14ac:dyDescent="0.25">
      <c r="A85" s="17" t="s">
        <v>128</v>
      </c>
      <c r="B85" s="26">
        <v>1215</v>
      </c>
      <c r="D85" s="33">
        <f>+B85/Population!B85*1000</f>
        <v>149.07975460122699</v>
      </c>
      <c r="E85" s="33">
        <f>+B85/'Rating units'!B85*1000</f>
        <v>166.98735568993953</v>
      </c>
    </row>
    <row r="86" spans="1:5" x14ac:dyDescent="0.25">
      <c r="A86" s="17" t="s">
        <v>129</v>
      </c>
      <c r="B86" s="22" t="s">
        <v>51</v>
      </c>
      <c r="D86" s="33"/>
      <c r="E86" s="33"/>
    </row>
    <row r="87" spans="1:5" x14ac:dyDescent="0.25">
      <c r="A87" s="17" t="s">
        <v>130</v>
      </c>
      <c r="B87" s="26">
        <v>1264</v>
      </c>
      <c r="D87" s="33">
        <f>+B87/Population!B87*1000</f>
        <v>57.194570135746609</v>
      </c>
      <c r="E87" s="33">
        <f>+B87/'Rating units'!B87*1000</f>
        <v>95.743069231934555</v>
      </c>
    </row>
    <row r="88" spans="1:5" x14ac:dyDescent="0.25">
      <c r="A88" s="17" t="s">
        <v>131</v>
      </c>
      <c r="B88" s="26">
        <v>71</v>
      </c>
      <c r="D88" s="33">
        <f>+B88/Population!B88*1000</f>
        <v>7.349896480331263</v>
      </c>
      <c r="E88" s="33">
        <f>+B88/'Rating units'!B88*1000</f>
        <v>12.08716377255703</v>
      </c>
    </row>
    <row r="89" spans="1:5" x14ac:dyDescent="0.25">
      <c r="A89" s="17" t="s">
        <v>132</v>
      </c>
      <c r="B89" s="26">
        <v>385</v>
      </c>
      <c r="D89" s="33">
        <f>+B89/Population!B89*1000</f>
        <v>8.7899543378995428</v>
      </c>
      <c r="E89" s="33">
        <f>+B89/'Rating units'!B89*1000</f>
        <v>18.391134040317187</v>
      </c>
    </row>
    <row r="90" spans="1:5" x14ac:dyDescent="0.25">
      <c r="A90" s="17" t="s">
        <v>133</v>
      </c>
      <c r="B90" s="26">
        <v>3502</v>
      </c>
      <c r="D90" s="33">
        <f>+B90/Population!B90*1000</f>
        <v>16.844636844636845</v>
      </c>
      <c r="E90" s="33">
        <f>+B90/'Rating units'!B90*1000</f>
        <v>45.546769326813028</v>
      </c>
    </row>
    <row r="91" spans="1:5" x14ac:dyDescent="0.25">
      <c r="A91" s="17" t="s">
        <v>134</v>
      </c>
      <c r="B91" s="26">
        <v>165</v>
      </c>
      <c r="D91" s="33"/>
      <c r="E91" s="33"/>
    </row>
    <row r="92" spans="1:5" x14ac:dyDescent="0.25">
      <c r="A92" s="17" t="s">
        <v>135</v>
      </c>
      <c r="B92" s="26">
        <v>1096</v>
      </c>
      <c r="D92" s="33">
        <f>+B92/Population!B92*1000</f>
        <v>22.928870292887026</v>
      </c>
      <c r="E92" s="33">
        <f>+B92/'Rating units'!B92*1000</f>
        <v>53.141970519782774</v>
      </c>
    </row>
    <row r="93" spans="1:5" x14ac:dyDescent="0.25">
      <c r="A93" s="17" t="s">
        <v>136</v>
      </c>
      <c r="B93" s="26">
        <v>104</v>
      </c>
      <c r="D93" s="33">
        <f>+B93/Population!B93*1000</f>
        <v>11.872146118721462</v>
      </c>
      <c r="E93" s="33">
        <f>+B93/'Rating units'!B93*1000</f>
        <v>15.669730299834262</v>
      </c>
    </row>
    <row r="94" spans="1:5" x14ac:dyDescent="0.25">
      <c r="A94" s="17" t="s">
        <v>137</v>
      </c>
      <c r="B94" s="26">
        <v>49</v>
      </c>
      <c r="D94" s="33">
        <f>+B94/Population!B94*1000</f>
        <v>1.4</v>
      </c>
      <c r="E94" s="33">
        <f>+B94/'Rating units'!B94*1000</f>
        <v>2.9417061895899623</v>
      </c>
    </row>
    <row r="95" spans="1:5" x14ac:dyDescent="0.25">
      <c r="A95" s="17" t="s">
        <v>138</v>
      </c>
      <c r="B95" s="26">
        <v>963</v>
      </c>
      <c r="D95" s="33">
        <f>+B95/Population!B95*1000</f>
        <v>10.993150684931507</v>
      </c>
      <c r="E95" s="33">
        <f>+B95/'Rating units'!B95*1000</f>
        <v>22.181273753311068</v>
      </c>
    </row>
    <row r="96" spans="1:5" x14ac:dyDescent="0.25">
      <c r="A96" s="17" t="s">
        <v>139</v>
      </c>
      <c r="B96" s="26">
        <v>37</v>
      </c>
      <c r="D96" s="33"/>
      <c r="E96" s="33"/>
    </row>
    <row r="97" spans="1:5" x14ac:dyDescent="0.25">
      <c r="A97" s="17" t="s">
        <v>140</v>
      </c>
      <c r="B97" s="26">
        <v>2235</v>
      </c>
      <c r="D97" s="33"/>
      <c r="E97" s="33"/>
    </row>
    <row r="98" spans="1:5" x14ac:dyDescent="0.25">
      <c r="A98" s="17" t="s">
        <v>141</v>
      </c>
      <c r="B98" s="26">
        <v>204103</v>
      </c>
      <c r="D98" s="33"/>
      <c r="E98" s="33"/>
    </row>
    <row r="99" spans="1:5" x14ac:dyDescent="0.25">
      <c r="A99" s="99" t="s">
        <v>142</v>
      </c>
      <c r="B99" s="99"/>
    </row>
    <row r="100" spans="1:5" x14ac:dyDescent="0.25">
      <c r="A100" s="98" t="s">
        <v>143</v>
      </c>
      <c r="B100" s="98"/>
    </row>
    <row r="101" spans="1:5" x14ac:dyDescent="0.25">
      <c r="A101" s="98" t="s">
        <v>144</v>
      </c>
      <c r="B101" s="98"/>
    </row>
    <row r="102" spans="1:5" x14ac:dyDescent="0.25">
      <c r="A102" s="98"/>
      <c r="B102" s="98"/>
    </row>
    <row r="103" spans="1:5" x14ac:dyDescent="0.25">
      <c r="A103" s="99" t="s">
        <v>145</v>
      </c>
      <c r="B103" s="99"/>
    </row>
    <row r="104" spans="1:5" x14ac:dyDescent="0.25">
      <c r="A104" s="98" t="s">
        <v>146</v>
      </c>
      <c r="B104" s="98"/>
    </row>
    <row r="105" spans="1:5" x14ac:dyDescent="0.25">
      <c r="A105" s="98"/>
      <c r="B105" s="98"/>
    </row>
    <row r="106" spans="1:5" x14ac:dyDescent="0.25">
      <c r="A106" s="98" t="s">
        <v>147</v>
      </c>
      <c r="B106" s="98"/>
    </row>
    <row r="107" spans="1:5" x14ac:dyDescent="0.25">
      <c r="A107" s="98" t="s">
        <v>148</v>
      </c>
      <c r="B107" s="98"/>
    </row>
    <row r="108" spans="1:5" x14ac:dyDescent="0.25">
      <c r="A108" s="98" t="s">
        <v>149</v>
      </c>
      <c r="B108" s="98"/>
    </row>
    <row r="109" spans="1:5" x14ac:dyDescent="0.25">
      <c r="A109" s="98" t="s">
        <v>150</v>
      </c>
      <c r="B109" s="98"/>
    </row>
    <row r="110" spans="1:5" x14ac:dyDescent="0.25">
      <c r="A110" s="98" t="s">
        <v>151</v>
      </c>
      <c r="B110" s="98"/>
    </row>
    <row r="111" spans="1:5" x14ac:dyDescent="0.25">
      <c r="A111" s="98" t="s">
        <v>152</v>
      </c>
      <c r="B111" s="98"/>
    </row>
    <row r="112" spans="1:5" x14ac:dyDescent="0.25">
      <c r="A112" s="98" t="s">
        <v>153</v>
      </c>
      <c r="B112" s="98"/>
    </row>
    <row r="113" spans="1:2" x14ac:dyDescent="0.25">
      <c r="A113" s="98"/>
      <c r="B113" s="98"/>
    </row>
    <row r="114" spans="1:2" x14ac:dyDescent="0.25">
      <c r="A114" s="98" t="s">
        <v>154</v>
      </c>
      <c r="B114" s="98"/>
    </row>
    <row r="115" spans="1:2" x14ac:dyDescent="0.25">
      <c r="A115" s="98"/>
      <c r="B115" s="98"/>
    </row>
    <row r="116" spans="1:2" x14ac:dyDescent="0.25">
      <c r="A116" s="98" t="s">
        <v>155</v>
      </c>
      <c r="B116" s="98"/>
    </row>
    <row r="117" spans="1:2" x14ac:dyDescent="0.25">
      <c r="A117" s="98" t="s">
        <v>156</v>
      </c>
      <c r="B117" s="98"/>
    </row>
    <row r="118" spans="1:2" x14ac:dyDescent="0.25">
      <c r="A118" s="98"/>
      <c r="B118" s="98"/>
    </row>
    <row r="119" spans="1:2" x14ac:dyDescent="0.25">
      <c r="A119" s="98" t="s">
        <v>157</v>
      </c>
      <c r="B119" s="98"/>
    </row>
    <row r="120" spans="1:2" x14ac:dyDescent="0.25">
      <c r="A120" s="98" t="s">
        <v>158</v>
      </c>
      <c r="B120" s="98"/>
    </row>
    <row r="121" spans="1:2" x14ac:dyDescent="0.25">
      <c r="A121" s="98"/>
      <c r="B121" s="98"/>
    </row>
    <row r="122" spans="1:2" x14ac:dyDescent="0.25">
      <c r="A122" s="98" t="s">
        <v>159</v>
      </c>
      <c r="B122" s="98"/>
    </row>
    <row r="123" spans="1:2" x14ac:dyDescent="0.25">
      <c r="A123" s="98" t="s">
        <v>160</v>
      </c>
      <c r="B123" s="98"/>
    </row>
    <row r="124" spans="1:2" x14ac:dyDescent="0.25">
      <c r="A124" s="98" t="s">
        <v>161</v>
      </c>
      <c r="B124" s="98"/>
    </row>
    <row r="125" spans="1:2" x14ac:dyDescent="0.25">
      <c r="A125" s="100" t="s">
        <v>162</v>
      </c>
      <c r="B125" s="100"/>
    </row>
  </sheetData>
  <mergeCells count="29">
    <mergeCell ref="A108:B108"/>
    <mergeCell ref="A3:B3"/>
    <mergeCell ref="A4:A5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20:B120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1:B121"/>
    <mergeCell ref="A122:B122"/>
    <mergeCell ref="A123:B123"/>
    <mergeCell ref="A124:B124"/>
    <mergeCell ref="A125:B125"/>
  </mergeCells>
  <hyperlinks>
    <hyperlink ref="A1" location="Index!A1" display="Index" xr:uid="{00000000-0004-0000-1A00-000000000000}"/>
    <hyperlink ref="A125" r:id="rId1" display="mailto:info@stats.govt.nz" xr:uid="{00000000-0004-0000-1A00-000001000000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125"/>
  <sheetViews>
    <sheetView workbookViewId="0"/>
  </sheetViews>
  <sheetFormatPr defaultRowHeight="15" x14ac:dyDescent="0.25"/>
  <cols>
    <col min="1" max="1" width="57.85546875" style="15" customWidth="1"/>
    <col min="2" max="2" width="39.2851562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3" spans="1:7" x14ac:dyDescent="0.25">
      <c r="A3" s="101" t="s">
        <v>46</v>
      </c>
      <c r="B3" s="101"/>
      <c r="D3" s="16" t="s">
        <v>163</v>
      </c>
      <c r="E3" s="16" t="s">
        <v>164</v>
      </c>
      <c r="F3" s="1"/>
      <c r="G3" s="16"/>
    </row>
    <row r="4" spans="1:7" x14ac:dyDescent="0.25">
      <c r="A4" s="102"/>
      <c r="B4" s="24" t="s">
        <v>47</v>
      </c>
    </row>
    <row r="5" spans="1:7" x14ac:dyDescent="0.25">
      <c r="A5" s="102"/>
      <c r="B5" s="24" t="s">
        <v>6</v>
      </c>
    </row>
    <row r="6" spans="1:7" x14ac:dyDescent="0.25">
      <c r="A6" s="17" t="s">
        <v>48</v>
      </c>
      <c r="B6" s="25"/>
    </row>
    <row r="7" spans="1:7" x14ac:dyDescent="0.25">
      <c r="A7" s="17" t="s">
        <v>49</v>
      </c>
      <c r="B7" s="26">
        <v>1092</v>
      </c>
      <c r="D7" s="33">
        <f>+B7/Population!B7*1000</f>
        <v>32.403560830860528</v>
      </c>
      <c r="E7" s="33">
        <f>+B7/'Rating units'!B7*1000</f>
        <v>70.922907059816851</v>
      </c>
    </row>
    <row r="8" spans="1:7" x14ac:dyDescent="0.25">
      <c r="A8" s="17" t="s">
        <v>50</v>
      </c>
      <c r="B8" s="22" t="s">
        <v>51</v>
      </c>
      <c r="D8" s="33"/>
      <c r="E8" s="33"/>
    </row>
    <row r="9" spans="1:7" x14ac:dyDescent="0.25">
      <c r="A9" s="17" t="s">
        <v>52</v>
      </c>
      <c r="B9" s="26">
        <v>96322</v>
      </c>
      <c r="D9" s="33">
        <f>+B9/Population!B9*1000</f>
        <v>59.664271555996038</v>
      </c>
      <c r="E9" s="33">
        <f>+B9/'Rating units'!B9*1000</f>
        <v>181.81097487315776</v>
      </c>
    </row>
    <row r="10" spans="1:7" x14ac:dyDescent="0.25">
      <c r="A10" s="17" t="s">
        <v>53</v>
      </c>
      <c r="B10" s="22" t="s">
        <v>51</v>
      </c>
      <c r="D10" s="33"/>
      <c r="E10" s="33"/>
    </row>
    <row r="11" spans="1:7" x14ac:dyDescent="0.25">
      <c r="A11" s="17" t="s">
        <v>54</v>
      </c>
      <c r="B11" s="22" t="s">
        <v>51</v>
      </c>
      <c r="D11" s="33"/>
      <c r="E11" s="33"/>
    </row>
    <row r="12" spans="1:7" x14ac:dyDescent="0.25">
      <c r="A12" s="17" t="s">
        <v>55</v>
      </c>
      <c r="B12" s="26">
        <v>0</v>
      </c>
      <c r="D12" s="33"/>
      <c r="E12" s="33"/>
    </row>
    <row r="13" spans="1:7" x14ac:dyDescent="0.25">
      <c r="A13" s="17" t="s">
        <v>56</v>
      </c>
      <c r="B13" s="22" t="s">
        <v>51</v>
      </c>
      <c r="D13" s="33"/>
      <c r="E13" s="33"/>
    </row>
    <row r="14" spans="1:7" x14ac:dyDescent="0.25">
      <c r="A14" s="17" t="s">
        <v>57</v>
      </c>
      <c r="B14" s="26">
        <v>20520</v>
      </c>
      <c r="D14" s="33"/>
      <c r="E14" s="33"/>
    </row>
    <row r="15" spans="1:7" x14ac:dyDescent="0.25">
      <c r="A15" s="17" t="s">
        <v>58</v>
      </c>
      <c r="B15" s="26">
        <v>400</v>
      </c>
      <c r="D15" s="33">
        <f>+B15/Population!B15*1000</f>
        <v>39.215686274509807</v>
      </c>
      <c r="E15" s="33">
        <f>+B15/'Rating units'!B15*1000</f>
        <v>53.106744556558688</v>
      </c>
    </row>
    <row r="16" spans="1:7" x14ac:dyDescent="0.25">
      <c r="A16" s="17" t="s">
        <v>59</v>
      </c>
      <c r="B16" s="26">
        <v>0</v>
      </c>
      <c r="D16" s="33"/>
      <c r="E16" s="33"/>
    </row>
    <row r="17" spans="1:5" x14ac:dyDescent="0.25">
      <c r="A17" s="17" t="s">
        <v>60</v>
      </c>
      <c r="B17" s="26">
        <v>0</v>
      </c>
      <c r="D17" s="33">
        <f>+B17/Population!B17*1000</f>
        <v>0</v>
      </c>
      <c r="E17" s="33">
        <f>+B17/'Rating units'!B17*1000</f>
        <v>0</v>
      </c>
    </row>
    <row r="18" spans="1:5" x14ac:dyDescent="0.25">
      <c r="A18" s="17" t="s">
        <v>61</v>
      </c>
      <c r="B18" s="26">
        <v>0</v>
      </c>
      <c r="D18" s="33">
        <f>+B18/Population!B18*1000</f>
        <v>0</v>
      </c>
      <c r="E18" s="33">
        <f>+B18/'Rating units'!B18*1000</f>
        <v>0</v>
      </c>
    </row>
    <row r="19" spans="1:5" x14ac:dyDescent="0.25">
      <c r="A19" s="17" t="s">
        <v>62</v>
      </c>
      <c r="B19" s="26">
        <v>0</v>
      </c>
      <c r="D19" s="33">
        <f>+B19/Population!B19*1000</f>
        <v>0</v>
      </c>
      <c r="E19" s="33">
        <f>+B19/'Rating units'!B19*1000</f>
        <v>0</v>
      </c>
    </row>
    <row r="20" spans="1:5" x14ac:dyDescent="0.25">
      <c r="A20" s="17" t="s">
        <v>63</v>
      </c>
      <c r="B20" s="26">
        <v>0</v>
      </c>
      <c r="D20" s="33">
        <f>+B20/Population!B20*1000</f>
        <v>0</v>
      </c>
      <c r="E20" s="33">
        <f>+B20/'Rating units'!B20*1000</f>
        <v>0</v>
      </c>
    </row>
    <row r="21" spans="1:5" x14ac:dyDescent="0.25">
      <c r="A21" s="17" t="s">
        <v>64</v>
      </c>
      <c r="B21" s="26">
        <v>137868</v>
      </c>
      <c r="D21" s="33">
        <f>+B21/Population!B21*1000</f>
        <v>367.746065617498</v>
      </c>
      <c r="E21" s="33">
        <f>+B21/'Rating units'!B21*1000</f>
        <v>836.7350654552738</v>
      </c>
    </row>
    <row r="22" spans="1:5" x14ac:dyDescent="0.25">
      <c r="A22" s="17" t="s">
        <v>65</v>
      </c>
      <c r="B22" s="26">
        <v>0</v>
      </c>
      <c r="D22" s="33">
        <f>+B22/Population!B22*1000</f>
        <v>0</v>
      </c>
      <c r="E22" s="33">
        <f>+B22/'Rating units'!B22*1000</f>
        <v>0</v>
      </c>
    </row>
    <row r="23" spans="1:5" x14ac:dyDescent="0.25">
      <c r="A23" s="17" t="s">
        <v>66</v>
      </c>
      <c r="B23" s="26">
        <v>1869</v>
      </c>
      <c r="D23" s="33">
        <f>+B23/Population!B23*1000</f>
        <v>14.716535433070867</v>
      </c>
      <c r="E23" s="33">
        <f>+B23/'Rating units'!B23*1000</f>
        <v>33.644758870227356</v>
      </c>
    </row>
    <row r="24" spans="1:5" x14ac:dyDescent="0.25">
      <c r="A24" s="17" t="s">
        <v>67</v>
      </c>
      <c r="B24" s="26">
        <v>550</v>
      </c>
      <c r="D24" s="33">
        <f>+B24/Population!B24*1000</f>
        <v>8.870967741935484</v>
      </c>
      <c r="E24" s="33">
        <f>+B24/'Rating units'!B24*1000</f>
        <v>13.692832424627181</v>
      </c>
    </row>
    <row r="25" spans="1:5" x14ac:dyDescent="0.25">
      <c r="A25" s="17" t="s">
        <v>68</v>
      </c>
      <c r="B25" s="22" t="s">
        <v>51</v>
      </c>
      <c r="D25" s="33"/>
      <c r="E25" s="33"/>
    </row>
    <row r="26" spans="1:5" x14ac:dyDescent="0.25">
      <c r="A26" s="17" t="s">
        <v>69</v>
      </c>
      <c r="B26" s="26">
        <v>6</v>
      </c>
      <c r="D26" s="33">
        <f>+B26/Population!B26*1000</f>
        <v>0.12552301255230128</v>
      </c>
      <c r="E26" s="33">
        <f>+B26/'Rating units'!B26*1000</f>
        <v>0.25391451544646637</v>
      </c>
    </row>
    <row r="27" spans="1:5" x14ac:dyDescent="0.25">
      <c r="A27" s="17" t="s">
        <v>70</v>
      </c>
      <c r="B27" s="26">
        <v>0</v>
      </c>
      <c r="D27" s="33">
        <f>+B27/Population!B27*1000</f>
        <v>0</v>
      </c>
      <c r="E27" s="33">
        <f>+B27/'Rating units'!B27*1000</f>
        <v>0</v>
      </c>
    </row>
    <row r="28" spans="1:5" x14ac:dyDescent="0.25">
      <c r="A28" s="17" t="s">
        <v>71</v>
      </c>
      <c r="B28" s="26">
        <v>3699</v>
      </c>
      <c r="D28" s="33"/>
      <c r="E28" s="33"/>
    </row>
    <row r="29" spans="1:5" x14ac:dyDescent="0.25">
      <c r="A29" s="17" t="s">
        <v>72</v>
      </c>
      <c r="B29" s="26">
        <v>0</v>
      </c>
      <c r="D29" s="33">
        <f>+B29/Population!B29*1000</f>
        <v>0</v>
      </c>
      <c r="E29" s="33">
        <f>+B29/'Rating units'!B29*1000</f>
        <v>0</v>
      </c>
    </row>
    <row r="30" spans="1:5" x14ac:dyDescent="0.25">
      <c r="A30" s="17" t="s">
        <v>73</v>
      </c>
      <c r="B30" s="26">
        <v>120</v>
      </c>
      <c r="D30" s="33">
        <f>+B30/Population!B30*1000</f>
        <v>0.74441687344913154</v>
      </c>
      <c r="E30" s="33">
        <f>+B30/'Rating units'!B30*1000</f>
        <v>2.1201413427561837</v>
      </c>
    </row>
    <row r="31" spans="1:5" x14ac:dyDescent="0.25">
      <c r="A31" s="17" t="s">
        <v>74</v>
      </c>
      <c r="B31" s="26">
        <v>142</v>
      </c>
      <c r="D31" s="33">
        <f>+B31/Population!B31*1000</f>
        <v>1.806615776081425</v>
      </c>
      <c r="E31" s="33">
        <f>+B31/'Rating units'!B31*1000</f>
        <v>4.6141348497156791</v>
      </c>
    </row>
    <row r="32" spans="1:5" x14ac:dyDescent="0.25">
      <c r="A32" s="17" t="s">
        <v>75</v>
      </c>
      <c r="B32" s="26">
        <v>26</v>
      </c>
      <c r="D32" s="33">
        <f>+B32/Population!B32*1000</f>
        <v>1.329923273657289</v>
      </c>
      <c r="E32" s="33">
        <f>+B32/'Rating units'!B32*1000</f>
        <v>2.4369669134876744</v>
      </c>
    </row>
    <row r="33" spans="1:5" x14ac:dyDescent="0.25">
      <c r="A33" s="17" t="s">
        <v>76</v>
      </c>
      <c r="B33" s="26">
        <v>7506</v>
      </c>
      <c r="D33" s="33"/>
      <c r="E33" s="33"/>
    </row>
    <row r="34" spans="1:5" x14ac:dyDescent="0.25">
      <c r="A34" s="17" t="s">
        <v>77</v>
      </c>
      <c r="B34" s="26">
        <v>6</v>
      </c>
      <c r="D34" s="33">
        <f>+B34/Population!B34*1000</f>
        <v>0.18808777429467083</v>
      </c>
      <c r="E34" s="33">
        <f>+B34/'Rating units'!B34*1000</f>
        <v>0.33195020746887965</v>
      </c>
    </row>
    <row r="35" spans="1:5" x14ac:dyDescent="0.25">
      <c r="A35" s="17" t="s">
        <v>78</v>
      </c>
      <c r="B35" s="26">
        <v>178</v>
      </c>
      <c r="D35" s="33">
        <f>+B35/Population!B35*1000</f>
        <v>14.015748031496063</v>
      </c>
      <c r="E35" s="33">
        <f>+B35/'Rating units'!B35*1000</f>
        <v>22.23888055972014</v>
      </c>
    </row>
    <row r="36" spans="1:5" x14ac:dyDescent="0.25">
      <c r="A36" s="17" t="s">
        <v>79</v>
      </c>
      <c r="B36" s="26">
        <v>0</v>
      </c>
      <c r="D36" s="33">
        <f>+B36/Population!B36*1000</f>
        <v>0</v>
      </c>
      <c r="E36" s="33">
        <f>+B36/'Rating units'!B36*1000</f>
        <v>0</v>
      </c>
    </row>
    <row r="37" spans="1:5" x14ac:dyDescent="0.25">
      <c r="A37" s="17" t="s">
        <v>80</v>
      </c>
      <c r="B37" s="26">
        <v>4700</v>
      </c>
      <c r="D37" s="33">
        <f>+B37/Population!B37*1000</f>
        <v>85.923217550274231</v>
      </c>
      <c r="E37" s="33">
        <f>+B37/'Rating units'!B37*1000</f>
        <v>186.43395477984924</v>
      </c>
    </row>
    <row r="38" spans="1:5" x14ac:dyDescent="0.25">
      <c r="A38" s="17" t="s">
        <v>81</v>
      </c>
      <c r="B38" s="26">
        <v>0</v>
      </c>
      <c r="D38" s="33">
        <f>+B38/Population!B38*1000</f>
        <v>0</v>
      </c>
      <c r="E38" s="33">
        <f>+B38/'Rating units'!B38*1000</f>
        <v>0</v>
      </c>
    </row>
    <row r="39" spans="1:5" x14ac:dyDescent="0.25">
      <c r="A39" s="17" t="s">
        <v>82</v>
      </c>
      <c r="B39" s="26">
        <v>0</v>
      </c>
      <c r="D39" s="33">
        <f>+B39/Population!B39*1000</f>
        <v>0</v>
      </c>
      <c r="E39" s="33">
        <f>+B39/'Rating units'!B39*1000</f>
        <v>0</v>
      </c>
    </row>
    <row r="40" spans="1:5" x14ac:dyDescent="0.25">
      <c r="A40" s="17" t="s">
        <v>83</v>
      </c>
      <c r="B40" s="26">
        <v>0</v>
      </c>
      <c r="D40" s="33">
        <f>+B40/Population!B40*1000</f>
        <v>0</v>
      </c>
      <c r="E40" s="33">
        <f>+B40/'Rating units'!B40*1000</f>
        <v>0</v>
      </c>
    </row>
    <row r="41" spans="1:5" x14ac:dyDescent="0.25">
      <c r="A41" s="17" t="s">
        <v>84</v>
      </c>
      <c r="B41" s="26">
        <v>0</v>
      </c>
      <c r="D41" s="33">
        <f>+B41/Population!B41*1000</f>
        <v>0</v>
      </c>
      <c r="E41" s="33">
        <f>+B41/'Rating units'!B41*1000</f>
        <v>0</v>
      </c>
    </row>
    <row r="42" spans="1:5" x14ac:dyDescent="0.25">
      <c r="A42" s="17" t="s">
        <v>85</v>
      </c>
      <c r="B42" s="26">
        <v>425</v>
      </c>
      <c r="D42" s="33">
        <f>+B42/Population!B42*1000</f>
        <v>94.026548672566364</v>
      </c>
      <c r="E42" s="33">
        <f>+B42/'Rating units'!B42*1000</f>
        <v>95.677622692480867</v>
      </c>
    </row>
    <row r="43" spans="1:5" x14ac:dyDescent="0.25">
      <c r="A43" s="17" t="s">
        <v>86</v>
      </c>
      <c r="B43" s="26">
        <v>36</v>
      </c>
      <c r="D43" s="33">
        <f>+B43/Population!B43*1000</f>
        <v>1.2080536912751676</v>
      </c>
      <c r="E43" s="33">
        <f>+B43/'Rating units'!B43*1000</f>
        <v>2.4608654043338571</v>
      </c>
    </row>
    <row r="44" spans="1:5" x14ac:dyDescent="0.25">
      <c r="A44" s="17" t="s">
        <v>87</v>
      </c>
      <c r="B44" s="26">
        <v>1054</v>
      </c>
      <c r="D44" s="33"/>
      <c r="E44" s="33"/>
    </row>
    <row r="45" spans="1:5" x14ac:dyDescent="0.25">
      <c r="A45" s="17" t="s">
        <v>88</v>
      </c>
      <c r="B45" s="22" t="s">
        <v>51</v>
      </c>
      <c r="D45" s="33"/>
      <c r="E45" s="33"/>
    </row>
    <row r="46" spans="1:5" x14ac:dyDescent="0.25">
      <c r="A46" s="17" t="s">
        <v>89</v>
      </c>
      <c r="B46" s="26">
        <v>1158</v>
      </c>
      <c r="D46" s="33">
        <f>+B46/Population!B46*1000</f>
        <v>25.450549450549453</v>
      </c>
      <c r="E46" s="33">
        <f>+B46/'Rating units'!B46*1000</f>
        <v>43.732769364401982</v>
      </c>
    </row>
    <row r="47" spans="1:5" x14ac:dyDescent="0.25">
      <c r="A47" s="17" t="s">
        <v>90</v>
      </c>
      <c r="B47" s="26">
        <v>7</v>
      </c>
      <c r="D47" s="33">
        <f>+B47/Population!B47*1000</f>
        <v>0.28455284552845528</v>
      </c>
      <c r="E47" s="33">
        <f>+B47/'Rating units'!B47*1000</f>
        <v>0.57424118129614443</v>
      </c>
    </row>
    <row r="48" spans="1:5" x14ac:dyDescent="0.25">
      <c r="A48" s="17" t="s">
        <v>91</v>
      </c>
      <c r="B48" s="26">
        <v>21</v>
      </c>
      <c r="D48" s="33">
        <f>+B48/Population!B48*1000</f>
        <v>0.61583577712609971</v>
      </c>
      <c r="E48" s="33">
        <f>+B48/'Rating units'!B48*1000</f>
        <v>1.3852334118298935</v>
      </c>
    </row>
    <row r="49" spans="1:5" x14ac:dyDescent="0.25">
      <c r="A49" s="17" t="s">
        <v>92</v>
      </c>
      <c r="B49" s="26">
        <v>5</v>
      </c>
      <c r="D49" s="33">
        <f>+B49/Population!B49*1000</f>
        <v>8.1833060556464818E-2</v>
      </c>
      <c r="E49" s="33">
        <f>+B49/'Rating units'!B49*1000</f>
        <v>0.19407677677289134</v>
      </c>
    </row>
    <row r="50" spans="1:5" x14ac:dyDescent="0.25">
      <c r="A50" s="17" t="s">
        <v>93</v>
      </c>
      <c r="B50" s="26">
        <v>3149</v>
      </c>
      <c r="D50" s="33">
        <f>+B50/Population!B50*1000</f>
        <v>62.233201581027664</v>
      </c>
      <c r="E50" s="33">
        <f>+B50/'Rating units'!B50*1000</f>
        <v>143.44934402332362</v>
      </c>
    </row>
    <row r="51" spans="1:5" x14ac:dyDescent="0.25">
      <c r="A51" s="17" t="s">
        <v>94</v>
      </c>
      <c r="B51" s="26">
        <v>1157</v>
      </c>
      <c r="D51" s="33">
        <f>+B51/Population!B51*1000</f>
        <v>14.49874686716792</v>
      </c>
      <c r="E51" s="33">
        <f>+B51/'Rating units'!B51*1000</f>
        <v>32.983636467301444</v>
      </c>
    </row>
    <row r="52" spans="1:5" x14ac:dyDescent="0.25">
      <c r="A52" s="17" t="s">
        <v>95</v>
      </c>
      <c r="B52" s="22" t="s">
        <v>51</v>
      </c>
      <c r="D52" s="33"/>
      <c r="E52" s="33"/>
    </row>
    <row r="53" spans="1:5" x14ac:dyDescent="0.25">
      <c r="A53" s="17" t="s">
        <v>96</v>
      </c>
      <c r="B53" s="26">
        <v>2713</v>
      </c>
      <c r="D53" s="33"/>
      <c r="E53" s="33"/>
    </row>
    <row r="54" spans="1:5" x14ac:dyDescent="0.25">
      <c r="A54" s="17" t="s">
        <v>97</v>
      </c>
      <c r="B54" s="26">
        <v>0</v>
      </c>
      <c r="D54" s="33">
        <f>+B54/Population!B54*1000</f>
        <v>0</v>
      </c>
      <c r="E54" s="33">
        <f>+B54/'Rating units'!B54*1000</f>
        <v>0</v>
      </c>
    </row>
    <row r="55" spans="1:5" x14ac:dyDescent="0.25">
      <c r="A55" s="17" t="s">
        <v>98</v>
      </c>
      <c r="B55" s="26">
        <v>7250</v>
      </c>
      <c r="D55" s="33"/>
      <c r="E55" s="33"/>
    </row>
    <row r="56" spans="1:5" x14ac:dyDescent="0.25">
      <c r="A56" s="17" t="s">
        <v>99</v>
      </c>
      <c r="B56" s="26">
        <v>10</v>
      </c>
      <c r="D56" s="33">
        <f>+B56/Population!B56*1000</f>
        <v>1.002004008016032</v>
      </c>
      <c r="E56" s="33">
        <f>+B56/'Rating units'!B56*1000</f>
        <v>1.8365472910927456</v>
      </c>
    </row>
    <row r="57" spans="1:5" x14ac:dyDescent="0.25">
      <c r="A57" s="17" t="s">
        <v>100</v>
      </c>
      <c r="B57" s="26">
        <v>271</v>
      </c>
      <c r="D57" s="33">
        <f>+B57/Population!B57*1000</f>
        <v>3.1402085747392814</v>
      </c>
      <c r="E57" s="33">
        <f>+B57/'Rating units'!B57*1000</f>
        <v>8.2783479960899307</v>
      </c>
    </row>
    <row r="58" spans="1:5" x14ac:dyDescent="0.25">
      <c r="A58" s="17" t="s">
        <v>101</v>
      </c>
      <c r="B58" s="22" t="s">
        <v>51</v>
      </c>
      <c r="D58" s="33"/>
      <c r="E58" s="33"/>
    </row>
    <row r="59" spans="1:5" x14ac:dyDescent="0.25">
      <c r="A59" s="17" t="s">
        <v>102</v>
      </c>
      <c r="B59" s="26">
        <v>24</v>
      </c>
      <c r="D59" s="33">
        <f>+B59/Population!B59*1000</f>
        <v>0.43321299638989169</v>
      </c>
      <c r="E59" s="33">
        <f>+B59/'Rating units'!B59*1000</f>
        <v>1.3131257865076325</v>
      </c>
    </row>
    <row r="60" spans="1:5" x14ac:dyDescent="0.25">
      <c r="A60" s="17" t="s">
        <v>103</v>
      </c>
      <c r="B60" s="26">
        <v>3868</v>
      </c>
      <c r="D60" s="33">
        <f>+B60/Population!B60*1000</f>
        <v>111.46974063400576</v>
      </c>
      <c r="E60" s="33">
        <f>+B60/'Rating units'!B60*1000</f>
        <v>172.67857142857144</v>
      </c>
    </row>
    <row r="61" spans="1:5" x14ac:dyDescent="0.25">
      <c r="A61" s="17" t="s">
        <v>104</v>
      </c>
      <c r="B61" s="26">
        <v>0</v>
      </c>
      <c r="D61" s="33">
        <f>+B61/Population!B61*1000</f>
        <v>0</v>
      </c>
      <c r="E61" s="33">
        <f>+B61/'Rating units'!B61*1000</f>
        <v>0</v>
      </c>
    </row>
    <row r="62" spans="1:5" x14ac:dyDescent="0.25">
      <c r="A62" s="17" t="s">
        <v>105</v>
      </c>
      <c r="B62" s="22" t="s">
        <v>51</v>
      </c>
      <c r="D62" s="33"/>
      <c r="E62" s="33"/>
    </row>
    <row r="63" spans="1:5" x14ac:dyDescent="0.25">
      <c r="A63" s="17" t="s">
        <v>106</v>
      </c>
      <c r="B63" s="26">
        <v>443</v>
      </c>
      <c r="D63" s="33">
        <f>+B63/Population!B63*1000</f>
        <v>6.2836879432624118</v>
      </c>
      <c r="E63" s="33">
        <f>+B63/'Rating units'!B63*1000</f>
        <v>15.381944444444445</v>
      </c>
    </row>
    <row r="64" spans="1:5" x14ac:dyDescent="0.25">
      <c r="A64" s="17" t="s">
        <v>107</v>
      </c>
      <c r="B64" s="26">
        <v>1</v>
      </c>
      <c r="D64" s="33">
        <f>+B64/Population!B64*1000</f>
        <v>0.08</v>
      </c>
      <c r="E64" s="33">
        <f>+B64/'Rating units'!B64*1000</f>
        <v>0.10124531740407007</v>
      </c>
    </row>
    <row r="65" spans="1:5" x14ac:dyDescent="0.25">
      <c r="A65" s="17" t="s">
        <v>108</v>
      </c>
      <c r="B65" s="26">
        <v>10086</v>
      </c>
      <c r="D65" s="33">
        <f>+B65/Population!B65*1000</f>
        <v>179.46619217081849</v>
      </c>
      <c r="E65" s="33">
        <f>+B65/'Rating units'!B65*1000</f>
        <v>434.42305207391138</v>
      </c>
    </row>
    <row r="66" spans="1:5" x14ac:dyDescent="0.25">
      <c r="A66" s="17" t="s">
        <v>109</v>
      </c>
      <c r="B66" s="26">
        <v>52</v>
      </c>
      <c r="D66" s="33">
        <f>+B66/Population!B66*1000</f>
        <v>1.8772563176895305</v>
      </c>
      <c r="E66" s="33">
        <f>+B66/'Rating units'!B66*1000</f>
        <v>3.4868906323342053</v>
      </c>
    </row>
    <row r="67" spans="1:5" x14ac:dyDescent="0.25">
      <c r="A67" s="17" t="s">
        <v>110</v>
      </c>
      <c r="B67" s="26">
        <v>293</v>
      </c>
      <c r="D67" s="33">
        <f>+B67/Population!B67*1000</f>
        <v>12.3109243697479</v>
      </c>
      <c r="E67" s="33">
        <f>+B67/'Rating units'!B67*1000</f>
        <v>27.447306791569087</v>
      </c>
    </row>
    <row r="68" spans="1:5" x14ac:dyDescent="0.25">
      <c r="A68" s="17" t="s">
        <v>111</v>
      </c>
      <c r="B68" s="26">
        <v>0</v>
      </c>
      <c r="D68" s="33">
        <f>+B68/Population!B68*1000</f>
        <v>0</v>
      </c>
      <c r="E68" s="33">
        <f>+B68/'Rating units'!B68*1000</f>
        <v>0</v>
      </c>
    </row>
    <row r="69" spans="1:5" x14ac:dyDescent="0.25">
      <c r="A69" s="17" t="s">
        <v>112</v>
      </c>
      <c r="B69" s="26">
        <v>47</v>
      </c>
      <c r="D69" s="33">
        <f>+B69/Population!B69*1000</f>
        <v>1.5210355987055015</v>
      </c>
      <c r="E69" s="33">
        <f>+B69/'Rating units'!B69*1000</f>
        <v>2.2296015180265654</v>
      </c>
    </row>
    <row r="70" spans="1:5" x14ac:dyDescent="0.25">
      <c r="A70" s="17" t="s">
        <v>113</v>
      </c>
      <c r="B70" s="26">
        <v>4273</v>
      </c>
      <c r="D70" s="33"/>
      <c r="E70" s="33"/>
    </row>
    <row r="71" spans="1:5" x14ac:dyDescent="0.25">
      <c r="A71" s="17" t="s">
        <v>114</v>
      </c>
      <c r="B71" s="26">
        <v>0</v>
      </c>
      <c r="D71" s="33">
        <f>+B71/Population!B71*1000</f>
        <v>0</v>
      </c>
      <c r="E71" s="33">
        <f>+B71/'Rating units'!B71*1000</f>
        <v>0</v>
      </c>
    </row>
    <row r="72" spans="1:5" x14ac:dyDescent="0.25">
      <c r="A72" s="17" t="s">
        <v>115</v>
      </c>
      <c r="B72" s="26">
        <v>4477</v>
      </c>
      <c r="D72" s="33"/>
      <c r="E72" s="33"/>
    </row>
    <row r="73" spans="1:5" x14ac:dyDescent="0.25">
      <c r="A73" s="17" t="s">
        <v>116</v>
      </c>
      <c r="B73" s="26">
        <v>0</v>
      </c>
      <c r="D73" s="33">
        <f>+B73/Population!B73*1000</f>
        <v>0</v>
      </c>
      <c r="E73" s="33">
        <f>+B73/'Rating units'!B73*1000</f>
        <v>0</v>
      </c>
    </row>
    <row r="74" spans="1:5" x14ac:dyDescent="0.25">
      <c r="A74" s="17" t="s">
        <v>117</v>
      </c>
      <c r="B74" s="26">
        <v>2239</v>
      </c>
      <c r="D74" s="33">
        <f>+B74/Population!B74*1000</f>
        <v>44.601593625498012</v>
      </c>
      <c r="E74" s="33">
        <f>+B74/'Rating units'!B74*1000</f>
        <v>93.890216798758757</v>
      </c>
    </row>
    <row r="75" spans="1:5" x14ac:dyDescent="0.25">
      <c r="A75" s="17" t="s">
        <v>118</v>
      </c>
      <c r="B75" s="26">
        <v>155</v>
      </c>
      <c r="D75" s="33">
        <f>+B75/Population!B75*1000</f>
        <v>4.2817679558011044</v>
      </c>
      <c r="E75" s="33">
        <f>+B75/'Rating units'!B75*1000</f>
        <v>6.9945848375451263</v>
      </c>
    </row>
    <row r="76" spans="1:5" x14ac:dyDescent="0.25">
      <c r="A76" s="17" t="s">
        <v>119</v>
      </c>
      <c r="B76" s="26">
        <v>431</v>
      </c>
      <c r="D76" s="33">
        <f>+B76/Population!B76*1000</f>
        <v>3.3619344773790951</v>
      </c>
      <c r="E76" s="33">
        <f>+B76/'Rating units'!B76*1000</f>
        <v>8.1468319975805237</v>
      </c>
    </row>
    <row r="77" spans="1:5" x14ac:dyDescent="0.25">
      <c r="A77" s="17" t="s">
        <v>120</v>
      </c>
      <c r="B77" s="26">
        <v>4</v>
      </c>
      <c r="D77" s="33">
        <f>+B77/Population!B77*1000</f>
        <v>0.14084507042253522</v>
      </c>
      <c r="E77" s="33">
        <f>+B77/'Rating units'!B77*1000</f>
        <v>0.14744141176832601</v>
      </c>
    </row>
    <row r="78" spans="1:5" x14ac:dyDescent="0.25">
      <c r="A78" s="17" t="s">
        <v>121</v>
      </c>
      <c r="B78" s="26">
        <v>2365</v>
      </c>
      <c r="D78" s="33">
        <f>+B78/Population!B78*1000</f>
        <v>50.642398286937905</v>
      </c>
      <c r="E78" s="33">
        <f>+B78/'Rating units'!B78*1000</f>
        <v>104.65064825877252</v>
      </c>
    </row>
    <row r="79" spans="1:5" x14ac:dyDescent="0.25">
      <c r="A79" s="17" t="s">
        <v>122</v>
      </c>
      <c r="B79" s="26">
        <v>0</v>
      </c>
      <c r="D79" s="33">
        <f>+B79/Population!B79*1000</f>
        <v>0</v>
      </c>
      <c r="E79" s="33">
        <f>+B79/'Rating units'!B79*1000</f>
        <v>0</v>
      </c>
    </row>
    <row r="80" spans="1:5" x14ac:dyDescent="0.25">
      <c r="A80" s="17" t="s">
        <v>123</v>
      </c>
      <c r="B80" s="26">
        <v>0</v>
      </c>
      <c r="D80" s="33">
        <f>+B80/Population!B80*1000</f>
        <v>0</v>
      </c>
      <c r="E80" s="33">
        <f>+B80/'Rating units'!B80*1000</f>
        <v>0</v>
      </c>
    </row>
    <row r="81" spans="1:5" x14ac:dyDescent="0.25">
      <c r="A81" s="17" t="s">
        <v>124</v>
      </c>
      <c r="B81" s="26">
        <v>0</v>
      </c>
      <c r="D81" s="33"/>
      <c r="E81" s="33"/>
    </row>
    <row r="82" spans="1:5" x14ac:dyDescent="0.25">
      <c r="A82" s="17" t="s">
        <v>125</v>
      </c>
      <c r="B82" s="26">
        <v>808</v>
      </c>
      <c r="D82" s="33">
        <f>+B82/Population!B82*1000</f>
        <v>13.979238754325261</v>
      </c>
      <c r="E82" s="33">
        <f>+B82/'Rating units'!B82*1000</f>
        <v>33.563180194400594</v>
      </c>
    </row>
    <row r="83" spans="1:5" x14ac:dyDescent="0.25">
      <c r="A83" s="17" t="s">
        <v>126</v>
      </c>
      <c r="B83" s="26">
        <v>646</v>
      </c>
      <c r="D83" s="33">
        <f>+B83/Population!B83*1000</f>
        <v>81.257861635220124</v>
      </c>
      <c r="E83" s="33">
        <f>+B83/'Rating units'!B83*1000</f>
        <v>72.033898305084747</v>
      </c>
    </row>
    <row r="84" spans="1:5" x14ac:dyDescent="0.25">
      <c r="A84" s="17" t="s">
        <v>127</v>
      </c>
      <c r="B84" s="26">
        <v>6</v>
      </c>
      <c r="D84" s="33">
        <f>+B84/Population!B84*1000</f>
        <v>0.11627906976744187</v>
      </c>
      <c r="E84" s="33">
        <f>+B84/'Rating units'!B84*1000</f>
        <v>0.28805991646262424</v>
      </c>
    </row>
    <row r="85" spans="1:5" x14ac:dyDescent="0.25">
      <c r="A85" s="17" t="s">
        <v>128</v>
      </c>
      <c r="B85" s="26">
        <v>50</v>
      </c>
      <c r="D85" s="33">
        <f>+B85/Population!B85*1000</f>
        <v>6.1349693251533743</v>
      </c>
      <c r="E85" s="33">
        <f>+B85/'Rating units'!B85*1000</f>
        <v>6.8719076415612967</v>
      </c>
    </row>
    <row r="86" spans="1:5" x14ac:dyDescent="0.25">
      <c r="A86" s="17" t="s">
        <v>129</v>
      </c>
      <c r="B86" s="22" t="s">
        <v>51</v>
      </c>
      <c r="D86" s="33"/>
      <c r="E86" s="33"/>
    </row>
    <row r="87" spans="1:5" x14ac:dyDescent="0.25">
      <c r="A87" s="17" t="s">
        <v>130</v>
      </c>
      <c r="B87" s="26">
        <v>562</v>
      </c>
      <c r="D87" s="33">
        <f>+B87/Population!B87*1000</f>
        <v>25.429864253393664</v>
      </c>
      <c r="E87" s="33">
        <f>+B87/'Rating units'!B87*1000</f>
        <v>42.56930768065444</v>
      </c>
    </row>
    <row r="88" spans="1:5" x14ac:dyDescent="0.25">
      <c r="A88" s="17" t="s">
        <v>131</v>
      </c>
      <c r="B88" s="26">
        <v>0</v>
      </c>
      <c r="D88" s="33">
        <f>+B88/Population!B88*1000</f>
        <v>0</v>
      </c>
      <c r="E88" s="33">
        <f>+B88/'Rating units'!B88*1000</f>
        <v>0</v>
      </c>
    </row>
    <row r="89" spans="1:5" x14ac:dyDescent="0.25">
      <c r="A89" s="17" t="s">
        <v>132</v>
      </c>
      <c r="B89" s="26">
        <v>6</v>
      </c>
      <c r="D89" s="33">
        <f>+B89/Population!B89*1000</f>
        <v>0.13698630136986301</v>
      </c>
      <c r="E89" s="33">
        <f>+B89/'Rating units'!B89*1000</f>
        <v>0.28661507595299512</v>
      </c>
    </row>
    <row r="90" spans="1:5" x14ac:dyDescent="0.25">
      <c r="A90" s="17" t="s">
        <v>133</v>
      </c>
      <c r="B90" s="26">
        <v>12179</v>
      </c>
      <c r="D90" s="33">
        <f>+B90/Population!B90*1000</f>
        <v>58.581048581048584</v>
      </c>
      <c r="E90" s="33">
        <f>+B90/'Rating units'!B90*1000</f>
        <v>158.3992300489023</v>
      </c>
    </row>
    <row r="91" spans="1:5" x14ac:dyDescent="0.25">
      <c r="A91" s="17" t="s">
        <v>134</v>
      </c>
      <c r="B91" s="26">
        <v>115</v>
      </c>
      <c r="D91" s="33"/>
      <c r="E91" s="33"/>
    </row>
    <row r="92" spans="1:5" x14ac:dyDescent="0.25">
      <c r="A92" s="17" t="s">
        <v>135</v>
      </c>
      <c r="B92" s="26">
        <v>249</v>
      </c>
      <c r="D92" s="33">
        <f>+B92/Population!B92*1000</f>
        <v>5.2092050209205016</v>
      </c>
      <c r="E92" s="33">
        <f>+B92/'Rating units'!B92*1000</f>
        <v>12.073312645461598</v>
      </c>
    </row>
    <row r="93" spans="1:5" x14ac:dyDescent="0.25">
      <c r="A93" s="17" t="s">
        <v>136</v>
      </c>
      <c r="B93" s="26">
        <v>170</v>
      </c>
      <c r="D93" s="33">
        <f>+B93/Population!B93*1000</f>
        <v>19.406392694063925</v>
      </c>
      <c r="E93" s="33">
        <f>+B93/'Rating units'!B93*1000</f>
        <v>25.613982220882932</v>
      </c>
    </row>
    <row r="94" spans="1:5" x14ac:dyDescent="0.25">
      <c r="A94" s="17" t="s">
        <v>137</v>
      </c>
      <c r="B94" s="26">
        <v>6</v>
      </c>
      <c r="D94" s="33">
        <f>+B94/Population!B94*1000</f>
        <v>0.17142857142857143</v>
      </c>
      <c r="E94" s="33">
        <f>+B94/'Rating units'!B94*1000</f>
        <v>0.3602089211742811</v>
      </c>
    </row>
    <row r="95" spans="1:5" x14ac:dyDescent="0.25">
      <c r="A95" s="17" t="s">
        <v>138</v>
      </c>
      <c r="B95" s="26">
        <v>964</v>
      </c>
      <c r="D95" s="33">
        <f>+B95/Population!B95*1000</f>
        <v>11.004566210045661</v>
      </c>
      <c r="E95" s="33">
        <f>+B95/'Rating units'!B95*1000</f>
        <v>22.204307267073592</v>
      </c>
    </row>
    <row r="96" spans="1:5" x14ac:dyDescent="0.25">
      <c r="A96" s="17" t="s">
        <v>139</v>
      </c>
      <c r="B96" s="26">
        <v>0</v>
      </c>
      <c r="D96" s="33"/>
      <c r="E96" s="33"/>
    </row>
    <row r="97" spans="1:5" x14ac:dyDescent="0.25">
      <c r="A97" s="17" t="s">
        <v>140</v>
      </c>
      <c r="B97" s="26">
        <v>256</v>
      </c>
      <c r="D97" s="33"/>
      <c r="E97" s="33"/>
    </row>
    <row r="98" spans="1:5" x14ac:dyDescent="0.25">
      <c r="A98" s="17" t="s">
        <v>141</v>
      </c>
      <c r="B98" s="26">
        <v>336779</v>
      </c>
      <c r="D98" s="33"/>
      <c r="E98" s="33"/>
    </row>
    <row r="99" spans="1:5" x14ac:dyDescent="0.25">
      <c r="A99" s="99" t="s">
        <v>142</v>
      </c>
      <c r="B99" s="99"/>
    </row>
    <row r="100" spans="1:5" x14ac:dyDescent="0.25">
      <c r="A100" s="98" t="s">
        <v>143</v>
      </c>
      <c r="B100" s="98"/>
    </row>
    <row r="101" spans="1:5" x14ac:dyDescent="0.25">
      <c r="A101" s="98" t="s">
        <v>144</v>
      </c>
      <c r="B101" s="98"/>
    </row>
    <row r="102" spans="1:5" x14ac:dyDescent="0.25">
      <c r="A102" s="98"/>
      <c r="B102" s="98"/>
    </row>
    <row r="103" spans="1:5" x14ac:dyDescent="0.25">
      <c r="A103" s="99" t="s">
        <v>145</v>
      </c>
      <c r="B103" s="99"/>
    </row>
    <row r="104" spans="1:5" x14ac:dyDescent="0.25">
      <c r="A104" s="98" t="s">
        <v>146</v>
      </c>
      <c r="B104" s="98"/>
    </row>
    <row r="105" spans="1:5" x14ac:dyDescent="0.25">
      <c r="A105" s="98"/>
      <c r="B105" s="98"/>
    </row>
    <row r="106" spans="1:5" x14ac:dyDescent="0.25">
      <c r="A106" s="98" t="s">
        <v>147</v>
      </c>
      <c r="B106" s="98"/>
    </row>
    <row r="107" spans="1:5" x14ac:dyDescent="0.25">
      <c r="A107" s="98" t="s">
        <v>148</v>
      </c>
      <c r="B107" s="98"/>
    </row>
    <row r="108" spans="1:5" x14ac:dyDescent="0.25">
      <c r="A108" s="98" t="s">
        <v>149</v>
      </c>
      <c r="B108" s="98"/>
    </row>
    <row r="109" spans="1:5" x14ac:dyDescent="0.25">
      <c r="A109" s="98" t="s">
        <v>150</v>
      </c>
      <c r="B109" s="98"/>
    </row>
    <row r="110" spans="1:5" x14ac:dyDescent="0.25">
      <c r="A110" s="98" t="s">
        <v>151</v>
      </c>
      <c r="B110" s="98"/>
    </row>
    <row r="111" spans="1:5" x14ac:dyDescent="0.25">
      <c r="A111" s="98" t="s">
        <v>152</v>
      </c>
      <c r="B111" s="98"/>
    </row>
    <row r="112" spans="1:5" x14ac:dyDescent="0.25">
      <c r="A112" s="98" t="s">
        <v>153</v>
      </c>
      <c r="B112" s="98"/>
    </row>
    <row r="113" spans="1:2" x14ac:dyDescent="0.25">
      <c r="A113" s="98"/>
      <c r="B113" s="98"/>
    </row>
    <row r="114" spans="1:2" x14ac:dyDescent="0.25">
      <c r="A114" s="98" t="s">
        <v>154</v>
      </c>
      <c r="B114" s="98"/>
    </row>
    <row r="115" spans="1:2" x14ac:dyDescent="0.25">
      <c r="A115" s="98"/>
      <c r="B115" s="98"/>
    </row>
    <row r="116" spans="1:2" x14ac:dyDescent="0.25">
      <c r="A116" s="98" t="s">
        <v>155</v>
      </c>
      <c r="B116" s="98"/>
    </row>
    <row r="117" spans="1:2" x14ac:dyDescent="0.25">
      <c r="A117" s="98" t="s">
        <v>156</v>
      </c>
      <c r="B117" s="98"/>
    </row>
    <row r="118" spans="1:2" x14ac:dyDescent="0.25">
      <c r="A118" s="98"/>
      <c r="B118" s="98"/>
    </row>
    <row r="119" spans="1:2" x14ac:dyDescent="0.25">
      <c r="A119" s="98" t="s">
        <v>157</v>
      </c>
      <c r="B119" s="98"/>
    </row>
    <row r="120" spans="1:2" x14ac:dyDescent="0.25">
      <c r="A120" s="98" t="s">
        <v>158</v>
      </c>
      <c r="B120" s="98"/>
    </row>
    <row r="121" spans="1:2" x14ac:dyDescent="0.25">
      <c r="A121" s="98"/>
      <c r="B121" s="98"/>
    </row>
    <row r="122" spans="1:2" x14ac:dyDescent="0.25">
      <c r="A122" s="98" t="s">
        <v>159</v>
      </c>
      <c r="B122" s="98"/>
    </row>
    <row r="123" spans="1:2" x14ac:dyDescent="0.25">
      <c r="A123" s="98" t="s">
        <v>160</v>
      </c>
      <c r="B123" s="98"/>
    </row>
    <row r="124" spans="1:2" x14ac:dyDescent="0.25">
      <c r="A124" s="98" t="s">
        <v>161</v>
      </c>
      <c r="B124" s="98"/>
    </row>
    <row r="125" spans="1:2" x14ac:dyDescent="0.25">
      <c r="A125" s="100" t="s">
        <v>162</v>
      </c>
      <c r="B125" s="100"/>
    </row>
  </sheetData>
  <mergeCells count="29">
    <mergeCell ref="A108:B108"/>
    <mergeCell ref="A3:B3"/>
    <mergeCell ref="A4:A5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20:B120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1:B121"/>
    <mergeCell ref="A122:B122"/>
    <mergeCell ref="A123:B123"/>
    <mergeCell ref="A124:B124"/>
    <mergeCell ref="A125:B125"/>
  </mergeCells>
  <hyperlinks>
    <hyperlink ref="A1" location="Index!A1" display="Index" xr:uid="{00000000-0004-0000-1B00-000000000000}"/>
    <hyperlink ref="A125" r:id="rId1" display="mailto:info@stats.govt.nz" xr:uid="{00000000-0004-0000-1B00-00000100000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125"/>
  <sheetViews>
    <sheetView workbookViewId="0"/>
  </sheetViews>
  <sheetFormatPr defaultRowHeight="15" x14ac:dyDescent="0.25"/>
  <cols>
    <col min="1" max="1" width="57.85546875" style="15" customWidth="1"/>
    <col min="2" max="2" width="39.2851562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3" spans="1:7" x14ac:dyDescent="0.25">
      <c r="A3" s="101" t="s">
        <v>46</v>
      </c>
      <c r="B3" s="101"/>
      <c r="D3" s="16" t="s">
        <v>163</v>
      </c>
      <c r="E3" s="16" t="s">
        <v>164</v>
      </c>
      <c r="F3" s="1"/>
      <c r="G3" s="16"/>
    </row>
    <row r="4" spans="1:7" x14ac:dyDescent="0.25">
      <c r="A4" s="102"/>
      <c r="B4" s="24" t="s">
        <v>47</v>
      </c>
    </row>
    <row r="5" spans="1:7" x14ac:dyDescent="0.25">
      <c r="A5" s="102"/>
      <c r="B5" s="24" t="s">
        <v>7</v>
      </c>
    </row>
    <row r="6" spans="1:7" x14ac:dyDescent="0.25">
      <c r="A6" s="17" t="s">
        <v>48</v>
      </c>
      <c r="B6" s="25"/>
    </row>
    <row r="7" spans="1:7" x14ac:dyDescent="0.25">
      <c r="A7" s="17" t="s">
        <v>49</v>
      </c>
      <c r="B7" s="26">
        <v>12674</v>
      </c>
      <c r="D7" s="33">
        <f>+B7/Population!B7*1000</f>
        <v>376.08308605341244</v>
      </c>
      <c r="E7" s="33">
        <f>+B7/'Rating units'!B7*1000</f>
        <v>823.14736637007218</v>
      </c>
    </row>
    <row r="8" spans="1:7" x14ac:dyDescent="0.25">
      <c r="A8" s="17" t="s">
        <v>50</v>
      </c>
      <c r="B8" s="22" t="s">
        <v>51</v>
      </c>
      <c r="D8" s="33"/>
      <c r="E8" s="33"/>
    </row>
    <row r="9" spans="1:7" x14ac:dyDescent="0.25">
      <c r="A9" s="17" t="s">
        <v>52</v>
      </c>
      <c r="B9" s="26">
        <v>169094</v>
      </c>
      <c r="D9" s="33">
        <f>+B9/Population!B9*1000</f>
        <v>104.74108027750248</v>
      </c>
      <c r="E9" s="33">
        <f>+B9/'Rating units'!B9*1000</f>
        <v>319.17054240154624</v>
      </c>
    </row>
    <row r="10" spans="1:7" x14ac:dyDescent="0.25">
      <c r="A10" s="17" t="s">
        <v>53</v>
      </c>
      <c r="B10" s="22" t="s">
        <v>51</v>
      </c>
      <c r="D10" s="33"/>
      <c r="E10" s="33"/>
    </row>
    <row r="11" spans="1:7" x14ac:dyDescent="0.25">
      <c r="A11" s="17" t="s">
        <v>54</v>
      </c>
      <c r="B11" s="22" t="s">
        <v>51</v>
      </c>
      <c r="D11" s="33"/>
      <c r="E11" s="33"/>
    </row>
    <row r="12" spans="1:7" x14ac:dyDescent="0.25">
      <c r="A12" s="17" t="s">
        <v>55</v>
      </c>
      <c r="B12" s="26">
        <v>150074</v>
      </c>
      <c r="D12" s="33"/>
      <c r="E12" s="33"/>
    </row>
    <row r="13" spans="1:7" x14ac:dyDescent="0.25">
      <c r="A13" s="17" t="s">
        <v>56</v>
      </c>
      <c r="B13" s="22" t="s">
        <v>51</v>
      </c>
      <c r="D13" s="33"/>
      <c r="E13" s="33"/>
    </row>
    <row r="14" spans="1:7" x14ac:dyDescent="0.25">
      <c r="A14" s="17" t="s">
        <v>57</v>
      </c>
      <c r="B14" s="26">
        <v>14156</v>
      </c>
      <c r="D14" s="33"/>
      <c r="E14" s="33"/>
    </row>
    <row r="15" spans="1:7" x14ac:dyDescent="0.25">
      <c r="A15" s="17" t="s">
        <v>58</v>
      </c>
      <c r="B15" s="26">
        <v>2279</v>
      </c>
      <c r="D15" s="33">
        <f>+B15/Population!B15*1000</f>
        <v>223.43137254901958</v>
      </c>
      <c r="E15" s="33">
        <f>+B15/'Rating units'!B15*1000</f>
        <v>302.57567711099307</v>
      </c>
    </row>
    <row r="16" spans="1:7" x14ac:dyDescent="0.25">
      <c r="A16" s="17" t="s">
        <v>59</v>
      </c>
      <c r="B16" s="26">
        <v>29487</v>
      </c>
      <c r="D16" s="33"/>
      <c r="E16" s="33"/>
    </row>
    <row r="17" spans="1:5" x14ac:dyDescent="0.25">
      <c r="A17" s="17" t="s">
        <v>60</v>
      </c>
      <c r="B17" s="26">
        <v>1701</v>
      </c>
      <c r="D17" s="33">
        <f>+B17/Population!B17*1000</f>
        <v>191.12359550561797</v>
      </c>
      <c r="E17" s="33">
        <f>+B17/'Rating units'!B17*1000</f>
        <v>358.10526315789474</v>
      </c>
    </row>
    <row r="18" spans="1:5" x14ac:dyDescent="0.25">
      <c r="A18" s="17" t="s">
        <v>61</v>
      </c>
      <c r="B18" s="26">
        <v>1635</v>
      </c>
      <c r="D18" s="33">
        <f>+B18/Population!B18*1000</f>
        <v>120.22058823529412</v>
      </c>
      <c r="E18" s="33">
        <f>+B18/'Rating units'!B18*1000</f>
        <v>211.62309086202433</v>
      </c>
    </row>
    <row r="19" spans="1:5" x14ac:dyDescent="0.25">
      <c r="A19" s="17" t="s">
        <v>62</v>
      </c>
      <c r="B19" s="26">
        <v>4059</v>
      </c>
      <c r="D19" s="33">
        <f>+B19/Population!B19*1000</f>
        <v>206.04060913705584</v>
      </c>
      <c r="E19" s="33">
        <f>+B19/'Rating units'!B19*1000</f>
        <v>293.38633899530174</v>
      </c>
    </row>
    <row r="20" spans="1:5" x14ac:dyDescent="0.25">
      <c r="A20" s="17" t="s">
        <v>63</v>
      </c>
      <c r="B20" s="26">
        <v>849</v>
      </c>
      <c r="D20" s="33">
        <f>+B20/Population!B20*1000</f>
        <v>1391.8032786885246</v>
      </c>
      <c r="E20" s="33">
        <f>+B20/'Rating units'!B20*1000</f>
        <v>1524.2369838420107</v>
      </c>
    </row>
    <row r="21" spans="1:5" x14ac:dyDescent="0.25">
      <c r="A21" s="17" t="s">
        <v>64</v>
      </c>
      <c r="B21" s="26">
        <v>114237</v>
      </c>
      <c r="D21" s="33">
        <f>+B21/Population!B21*1000</f>
        <v>304.71325686849826</v>
      </c>
      <c r="E21" s="33">
        <f>+B21/'Rating units'!B21*1000</f>
        <v>693.31609708136841</v>
      </c>
    </row>
    <row r="22" spans="1:5" x14ac:dyDescent="0.25">
      <c r="A22" s="17" t="s">
        <v>65</v>
      </c>
      <c r="B22" s="26">
        <v>2252</v>
      </c>
      <c r="D22" s="33">
        <f>+B22/Population!B22*1000</f>
        <v>129.05444126074497</v>
      </c>
      <c r="E22" s="33">
        <f>+B22/'Rating units'!B22*1000</f>
        <v>173.2440956996692</v>
      </c>
    </row>
    <row r="23" spans="1:5" x14ac:dyDescent="0.25">
      <c r="A23" s="17" t="s">
        <v>66</v>
      </c>
      <c r="B23" s="26">
        <v>43038</v>
      </c>
      <c r="D23" s="33">
        <f>+B23/Population!B23*1000</f>
        <v>338.88188976377955</v>
      </c>
      <c r="E23" s="33">
        <f>+B23/'Rating units'!B23*1000</f>
        <v>774.74752929740248</v>
      </c>
    </row>
    <row r="24" spans="1:5" x14ac:dyDescent="0.25">
      <c r="A24" s="17" t="s">
        <v>67</v>
      </c>
      <c r="B24" s="26">
        <v>11324</v>
      </c>
      <c r="D24" s="33">
        <f>+B24/Population!B24*1000</f>
        <v>182.64516129032256</v>
      </c>
      <c r="E24" s="33">
        <f>+B24/'Rating units'!B24*1000</f>
        <v>281.92297159359674</v>
      </c>
    </row>
    <row r="25" spans="1:5" x14ac:dyDescent="0.25">
      <c r="A25" s="17" t="s">
        <v>68</v>
      </c>
      <c r="B25" s="22" t="s">
        <v>51</v>
      </c>
      <c r="D25" s="33"/>
      <c r="E25" s="33"/>
    </row>
    <row r="26" spans="1:5" x14ac:dyDescent="0.25">
      <c r="A26" s="17" t="s">
        <v>69</v>
      </c>
      <c r="B26" s="26">
        <v>8026</v>
      </c>
      <c r="D26" s="33">
        <f>+B26/Population!B26*1000</f>
        <v>167.90794979079499</v>
      </c>
      <c r="E26" s="33">
        <f>+B26/'Rating units'!B26*1000</f>
        <v>339.6529834955565</v>
      </c>
    </row>
    <row r="27" spans="1:5" x14ac:dyDescent="0.25">
      <c r="A27" s="17" t="s">
        <v>70</v>
      </c>
      <c r="B27" s="26">
        <v>2912</v>
      </c>
      <c r="D27" s="33">
        <f>+B27/Population!B27*1000</f>
        <v>233.89558232931725</v>
      </c>
      <c r="E27" s="33">
        <f>+B27/'Rating units'!B27*1000</f>
        <v>481.95961602118501</v>
      </c>
    </row>
    <row r="28" spans="1:5" x14ac:dyDescent="0.25">
      <c r="A28" s="17" t="s">
        <v>71</v>
      </c>
      <c r="B28" s="26">
        <v>37414</v>
      </c>
      <c r="D28" s="33"/>
      <c r="E28" s="33"/>
    </row>
    <row r="29" spans="1:5" x14ac:dyDescent="0.25">
      <c r="A29" s="17" t="s">
        <v>72</v>
      </c>
      <c r="B29" s="26">
        <v>2804</v>
      </c>
      <c r="D29" s="33">
        <f>+B29/Population!B29*1000</f>
        <v>206.93726937269372</v>
      </c>
      <c r="E29" s="33">
        <f>+B29/'Rating units'!B29*1000</f>
        <v>307.92883812870639</v>
      </c>
    </row>
    <row r="30" spans="1:5" x14ac:dyDescent="0.25">
      <c r="A30" s="17" t="s">
        <v>73</v>
      </c>
      <c r="B30" s="26">
        <v>36416</v>
      </c>
      <c r="D30" s="33">
        <f>+B30/Population!B30*1000</f>
        <v>225.90570719602979</v>
      </c>
      <c r="E30" s="33">
        <f>+B30/'Rating units'!B30*1000</f>
        <v>643.3922261484098</v>
      </c>
    </row>
    <row r="31" spans="1:5" x14ac:dyDescent="0.25">
      <c r="A31" s="17" t="s">
        <v>74</v>
      </c>
      <c r="B31" s="26">
        <v>16750</v>
      </c>
      <c r="D31" s="33">
        <f>+B31/Population!B31*1000</f>
        <v>213.10432569974554</v>
      </c>
      <c r="E31" s="33">
        <f>+B31/'Rating units'!B31*1000</f>
        <v>544.27294882209583</v>
      </c>
    </row>
    <row r="32" spans="1:5" x14ac:dyDescent="0.25">
      <c r="A32" s="17" t="s">
        <v>75</v>
      </c>
      <c r="B32" s="26">
        <v>2423</v>
      </c>
      <c r="D32" s="33">
        <f>+B32/Population!B32*1000</f>
        <v>123.93861892583121</v>
      </c>
      <c r="E32" s="33">
        <f>+B32/'Rating units'!B32*1000</f>
        <v>227.10657043771675</v>
      </c>
    </row>
    <row r="33" spans="1:5" x14ac:dyDescent="0.25">
      <c r="A33" s="17" t="s">
        <v>76</v>
      </c>
      <c r="B33" s="26">
        <v>9776</v>
      </c>
      <c r="D33" s="33"/>
      <c r="E33" s="33"/>
    </row>
    <row r="34" spans="1:5" x14ac:dyDescent="0.25">
      <c r="A34" s="17" t="s">
        <v>77</v>
      </c>
      <c r="B34" s="26">
        <v>7412</v>
      </c>
      <c r="D34" s="33">
        <f>+B34/Population!B34*1000</f>
        <v>232.35109717868337</v>
      </c>
      <c r="E34" s="33">
        <f>+B34/'Rating units'!B34*1000</f>
        <v>410.06915629322265</v>
      </c>
    </row>
    <row r="35" spans="1:5" x14ac:dyDescent="0.25">
      <c r="A35" s="17" t="s">
        <v>78</v>
      </c>
      <c r="B35" s="26">
        <v>14648</v>
      </c>
      <c r="D35" s="33">
        <f>+B35/Population!B35*1000</f>
        <v>1153.3858267716535</v>
      </c>
      <c r="E35" s="33">
        <f>+B35/'Rating units'!B35*1000</f>
        <v>1830.0849575212394</v>
      </c>
    </row>
    <row r="36" spans="1:5" x14ac:dyDescent="0.25">
      <c r="A36" s="17" t="s">
        <v>79</v>
      </c>
      <c r="B36" s="26">
        <v>26101</v>
      </c>
      <c r="D36" s="33">
        <f>+B36/Population!B36*1000</f>
        <v>252.42746615087043</v>
      </c>
      <c r="E36" s="33">
        <f>+B36/'Rating units'!B36*1000</f>
        <v>672.72352380215978</v>
      </c>
    </row>
    <row r="37" spans="1:5" x14ac:dyDescent="0.25">
      <c r="A37" s="17" t="s">
        <v>80</v>
      </c>
      <c r="B37" s="26">
        <v>16569</v>
      </c>
      <c r="D37" s="33">
        <f>+B37/Population!B37*1000</f>
        <v>302.90676416819014</v>
      </c>
      <c r="E37" s="33">
        <f>+B37/'Rating units'!B37*1000</f>
        <v>657.23919079730263</v>
      </c>
    </row>
    <row r="38" spans="1:5" x14ac:dyDescent="0.25">
      <c r="A38" s="17" t="s">
        <v>81</v>
      </c>
      <c r="B38" s="26">
        <v>1394</v>
      </c>
      <c r="D38" s="33">
        <f>+B38/Population!B38*1000</f>
        <v>373.72654155495979</v>
      </c>
      <c r="E38" s="33">
        <f>+B38/'Rating units'!B38*1000</f>
        <v>409.27774515560776</v>
      </c>
    </row>
    <row r="39" spans="1:5" x14ac:dyDescent="0.25">
      <c r="A39" s="17" t="s">
        <v>82</v>
      </c>
      <c r="B39" s="26">
        <v>6551</v>
      </c>
      <c r="D39" s="33">
        <f>+B39/Population!B39*1000</f>
        <v>301.88940092165899</v>
      </c>
      <c r="E39" s="33">
        <f>+B39/'Rating units'!B39*1000</f>
        <v>460.78638249982419</v>
      </c>
    </row>
    <row r="40" spans="1:5" x14ac:dyDescent="0.25">
      <c r="A40" s="17" t="s">
        <v>83</v>
      </c>
      <c r="B40" s="26">
        <v>4099</v>
      </c>
      <c r="D40" s="33">
        <f>+B40/Population!B40*1000</f>
        <v>78.675623800383875</v>
      </c>
      <c r="E40" s="33">
        <f>+B40/'Rating units'!B40*1000</f>
        <v>167.21739485171133</v>
      </c>
    </row>
    <row r="41" spans="1:5" x14ac:dyDescent="0.25">
      <c r="A41" s="17" t="s">
        <v>84</v>
      </c>
      <c r="B41" s="26">
        <v>583</v>
      </c>
      <c r="D41" s="33">
        <f>+B41/Population!B41*1000</f>
        <v>85.735294117647058</v>
      </c>
      <c r="E41" s="33">
        <f>+B41/'Rating units'!B41*1000</f>
        <v>199.11202185792351</v>
      </c>
    </row>
    <row r="42" spans="1:5" x14ac:dyDescent="0.25">
      <c r="A42" s="17" t="s">
        <v>85</v>
      </c>
      <c r="B42" s="26">
        <v>4232</v>
      </c>
      <c r="D42" s="33">
        <f>+B42/Population!B42*1000</f>
        <v>936.28318584070792</v>
      </c>
      <c r="E42" s="33">
        <f>+B42/'Rating units'!B42*1000</f>
        <v>952.72399819900943</v>
      </c>
    </row>
    <row r="43" spans="1:5" x14ac:dyDescent="0.25">
      <c r="A43" s="17" t="s">
        <v>86</v>
      </c>
      <c r="B43" s="26">
        <v>5419</v>
      </c>
      <c r="D43" s="33">
        <f>+B43/Population!B43*1000</f>
        <v>181.8456375838926</v>
      </c>
      <c r="E43" s="33">
        <f>+B43/'Rating units'!B43*1000</f>
        <v>370.42860072458814</v>
      </c>
    </row>
    <row r="44" spans="1:5" x14ac:dyDescent="0.25">
      <c r="A44" s="17" t="s">
        <v>87</v>
      </c>
      <c r="B44" s="26">
        <v>7567</v>
      </c>
      <c r="D44" s="33"/>
      <c r="E44" s="33"/>
    </row>
    <row r="45" spans="1:5" x14ac:dyDescent="0.25">
      <c r="A45" s="17" t="s">
        <v>88</v>
      </c>
      <c r="B45" s="22" t="s">
        <v>51</v>
      </c>
      <c r="D45" s="33"/>
      <c r="E45" s="33"/>
    </row>
    <row r="46" spans="1:5" x14ac:dyDescent="0.25">
      <c r="A46" s="17" t="s">
        <v>89</v>
      </c>
      <c r="B46" s="26">
        <v>32057</v>
      </c>
      <c r="D46" s="33">
        <f>+B46/Population!B46*1000</f>
        <v>704.54945054945051</v>
      </c>
      <c r="E46" s="33">
        <f>+B46/'Rating units'!B46*1000</f>
        <v>1210.6575021715323</v>
      </c>
    </row>
    <row r="47" spans="1:5" x14ac:dyDescent="0.25">
      <c r="A47" s="17" t="s">
        <v>90</v>
      </c>
      <c r="B47" s="26">
        <v>5762</v>
      </c>
      <c r="D47" s="33">
        <f>+B47/Population!B47*1000</f>
        <v>234.22764227642276</v>
      </c>
      <c r="E47" s="33">
        <f>+B47/'Rating units'!B47*1000</f>
        <v>472.6825266611977</v>
      </c>
    </row>
    <row r="48" spans="1:5" x14ac:dyDescent="0.25">
      <c r="A48" s="17" t="s">
        <v>91</v>
      </c>
      <c r="B48" s="26">
        <v>6945</v>
      </c>
      <c r="D48" s="33">
        <f>+B48/Population!B48*1000</f>
        <v>203.66568914956014</v>
      </c>
      <c r="E48" s="33">
        <f>+B48/'Rating units'!B48*1000</f>
        <v>458.11647834088615</v>
      </c>
    </row>
    <row r="49" spans="1:5" x14ac:dyDescent="0.25">
      <c r="A49" s="17" t="s">
        <v>92</v>
      </c>
      <c r="B49" s="26">
        <v>32109</v>
      </c>
      <c r="D49" s="33">
        <f>+B49/Population!B49*1000</f>
        <v>525.51554828150574</v>
      </c>
      <c r="E49" s="33">
        <f>+B49/'Rating units'!B49*1000</f>
        <v>1246.3222450801536</v>
      </c>
    </row>
    <row r="50" spans="1:5" x14ac:dyDescent="0.25">
      <c r="A50" s="17" t="s">
        <v>93</v>
      </c>
      <c r="B50" s="26">
        <v>22629</v>
      </c>
      <c r="D50" s="33">
        <f>+B50/Population!B50*1000</f>
        <v>447.21343873517787</v>
      </c>
      <c r="E50" s="33">
        <f>+B50/'Rating units'!B50*1000</f>
        <v>1030.8400145772594</v>
      </c>
    </row>
    <row r="51" spans="1:5" x14ac:dyDescent="0.25">
      <c r="A51" s="17" t="s">
        <v>94</v>
      </c>
      <c r="B51" s="26">
        <v>33128</v>
      </c>
      <c r="D51" s="33">
        <f>+B51/Population!B51*1000</f>
        <v>415.13784461152881</v>
      </c>
      <c r="E51" s="33">
        <f>+B51/'Rating units'!B51*1000</f>
        <v>944.40960145960423</v>
      </c>
    </row>
    <row r="52" spans="1:5" x14ac:dyDescent="0.25">
      <c r="A52" s="17" t="s">
        <v>95</v>
      </c>
      <c r="B52" s="22" t="s">
        <v>51</v>
      </c>
      <c r="D52" s="33"/>
      <c r="E52" s="33"/>
    </row>
    <row r="53" spans="1:5" x14ac:dyDescent="0.25">
      <c r="A53" s="17" t="s">
        <v>96</v>
      </c>
      <c r="B53" s="26">
        <v>4756</v>
      </c>
      <c r="D53" s="33"/>
      <c r="E53" s="33"/>
    </row>
    <row r="54" spans="1:5" x14ac:dyDescent="0.25">
      <c r="A54" s="17" t="s">
        <v>97</v>
      </c>
      <c r="B54" s="26">
        <v>26</v>
      </c>
      <c r="D54" s="33">
        <f>+B54/Population!B54*1000</f>
        <v>2.9478458049886624</v>
      </c>
      <c r="E54" s="33">
        <f>+B54/'Rating units'!B54*1000</f>
        <v>4.6695402298850581</v>
      </c>
    </row>
    <row r="55" spans="1:5" x14ac:dyDescent="0.25">
      <c r="A55" s="17" t="s">
        <v>98</v>
      </c>
      <c r="B55" s="26">
        <v>3140</v>
      </c>
      <c r="D55" s="33"/>
      <c r="E55" s="33"/>
    </row>
    <row r="56" spans="1:5" x14ac:dyDescent="0.25">
      <c r="A56" s="17" t="s">
        <v>99</v>
      </c>
      <c r="B56" s="26">
        <v>1517</v>
      </c>
      <c r="D56" s="33">
        <f>+B56/Population!B56*1000</f>
        <v>152.00400801603206</v>
      </c>
      <c r="E56" s="33">
        <f>+B56/'Rating units'!B56*1000</f>
        <v>278.60422405876949</v>
      </c>
    </row>
    <row r="57" spans="1:5" x14ac:dyDescent="0.25">
      <c r="A57" s="17" t="s">
        <v>100</v>
      </c>
      <c r="B57" s="26">
        <v>16594</v>
      </c>
      <c r="D57" s="33">
        <f>+B57/Population!B57*1000</f>
        <v>192.2827346465817</v>
      </c>
      <c r="E57" s="33">
        <f>+B57/'Rating units'!B57*1000</f>
        <v>506.90371456500492</v>
      </c>
    </row>
    <row r="58" spans="1:5" x14ac:dyDescent="0.25">
      <c r="A58" s="17" t="s">
        <v>101</v>
      </c>
      <c r="B58" s="22" t="s">
        <v>51</v>
      </c>
      <c r="D58" s="33"/>
      <c r="E58" s="33"/>
    </row>
    <row r="59" spans="1:5" x14ac:dyDescent="0.25">
      <c r="A59" s="17" t="s">
        <v>102</v>
      </c>
      <c r="B59" s="26">
        <v>11611</v>
      </c>
      <c r="D59" s="33">
        <f>+B59/Population!B59*1000</f>
        <v>209.58483754512636</v>
      </c>
      <c r="E59" s="33">
        <f>+B59/'Rating units'!B59*1000</f>
        <v>635.2793127975051</v>
      </c>
    </row>
    <row r="60" spans="1:5" x14ac:dyDescent="0.25">
      <c r="A60" s="17" t="s">
        <v>103</v>
      </c>
      <c r="B60" s="26">
        <v>18289</v>
      </c>
      <c r="D60" s="33">
        <f>+B60/Population!B60*1000</f>
        <v>527.0605187319884</v>
      </c>
      <c r="E60" s="33">
        <f>+B60/'Rating units'!B60*1000</f>
        <v>816.47321428571433</v>
      </c>
    </row>
    <row r="61" spans="1:5" x14ac:dyDescent="0.25">
      <c r="A61" s="17" t="s">
        <v>104</v>
      </c>
      <c r="B61" s="26">
        <v>2406</v>
      </c>
      <c r="D61" s="33">
        <f>+B61/Population!B61*1000</f>
        <v>162.56756756756758</v>
      </c>
      <c r="E61" s="33">
        <f>+B61/'Rating units'!B61*1000</f>
        <v>265.27012127894159</v>
      </c>
    </row>
    <row r="62" spans="1:5" x14ac:dyDescent="0.25">
      <c r="A62" s="17" t="s">
        <v>105</v>
      </c>
      <c r="B62" s="22" t="s">
        <v>51</v>
      </c>
      <c r="D62" s="33"/>
      <c r="E62" s="33"/>
    </row>
    <row r="63" spans="1:5" x14ac:dyDescent="0.25">
      <c r="A63" s="17" t="s">
        <v>106</v>
      </c>
      <c r="B63" s="26">
        <v>19958</v>
      </c>
      <c r="D63" s="33">
        <f>+B63/Population!B63*1000</f>
        <v>283.09219858156024</v>
      </c>
      <c r="E63" s="33">
        <f>+B63/'Rating units'!B63*1000</f>
        <v>692.98611111111109</v>
      </c>
    </row>
    <row r="64" spans="1:5" x14ac:dyDescent="0.25">
      <c r="A64" s="17" t="s">
        <v>107</v>
      </c>
      <c r="B64" s="26">
        <v>2853</v>
      </c>
      <c r="D64" s="33">
        <f>+B64/Population!B64*1000</f>
        <v>228.24</v>
      </c>
      <c r="E64" s="33">
        <f>+B64/'Rating units'!B64*1000</f>
        <v>288.85289055381185</v>
      </c>
    </row>
    <row r="65" spans="1:5" x14ac:dyDescent="0.25">
      <c r="A65" s="17" t="s">
        <v>108</v>
      </c>
      <c r="B65" s="26">
        <v>9871</v>
      </c>
      <c r="D65" s="33">
        <f>+B65/Population!B65*1000</f>
        <v>175.64056939501779</v>
      </c>
      <c r="E65" s="33">
        <f>+B65/'Rating units'!B65*1000</f>
        <v>425.16259637334713</v>
      </c>
    </row>
    <row r="66" spans="1:5" x14ac:dyDescent="0.25">
      <c r="A66" s="17" t="s">
        <v>109</v>
      </c>
      <c r="B66" s="26">
        <v>6483</v>
      </c>
      <c r="D66" s="33">
        <f>+B66/Population!B66*1000</f>
        <v>234.04332129963899</v>
      </c>
      <c r="E66" s="33">
        <f>+B66/'Rating units'!B66*1000</f>
        <v>434.72138402735868</v>
      </c>
    </row>
    <row r="67" spans="1:5" x14ac:dyDescent="0.25">
      <c r="A67" s="17" t="s">
        <v>110</v>
      </c>
      <c r="B67" s="26">
        <v>3452</v>
      </c>
      <c r="D67" s="33">
        <f>+B67/Population!B67*1000</f>
        <v>145.04201680672267</v>
      </c>
      <c r="E67" s="33">
        <f>+B67/'Rating units'!B67*1000</f>
        <v>323.37236533957849</v>
      </c>
    </row>
    <row r="68" spans="1:5" x14ac:dyDescent="0.25">
      <c r="A68" s="17" t="s">
        <v>111</v>
      </c>
      <c r="B68" s="26">
        <v>820</v>
      </c>
      <c r="D68" s="33">
        <f>+B68/Population!B68*1000</f>
        <v>81.188118811881196</v>
      </c>
      <c r="E68" s="33">
        <f>+B68/'Rating units'!B68*1000</f>
        <v>125.1908396946565</v>
      </c>
    </row>
    <row r="69" spans="1:5" x14ac:dyDescent="0.25">
      <c r="A69" s="17" t="s">
        <v>112</v>
      </c>
      <c r="B69" s="26">
        <v>9145</v>
      </c>
      <c r="D69" s="33">
        <f>+B69/Population!B69*1000</f>
        <v>295.95469255663431</v>
      </c>
      <c r="E69" s="33">
        <f>+B69/'Rating units'!B69*1000</f>
        <v>433.8235294117647</v>
      </c>
    </row>
    <row r="70" spans="1:5" x14ac:dyDescent="0.25">
      <c r="A70" s="17" t="s">
        <v>113</v>
      </c>
      <c r="B70" s="26">
        <v>5783</v>
      </c>
      <c r="D70" s="33"/>
      <c r="E70" s="33"/>
    </row>
    <row r="71" spans="1:5" x14ac:dyDescent="0.25">
      <c r="A71" s="17" t="s">
        <v>114</v>
      </c>
      <c r="B71" s="26">
        <v>2642</v>
      </c>
      <c r="D71" s="33">
        <f>+B71/Population!B71*1000</f>
        <v>284.08602150537632</v>
      </c>
      <c r="E71" s="33">
        <f>+B71/'Rating units'!B71*1000</f>
        <v>599.63685882886978</v>
      </c>
    </row>
    <row r="72" spans="1:5" x14ac:dyDescent="0.25">
      <c r="A72" s="17" t="s">
        <v>115</v>
      </c>
      <c r="B72" s="26">
        <v>4104</v>
      </c>
      <c r="D72" s="33"/>
      <c r="E72" s="33"/>
    </row>
    <row r="73" spans="1:5" x14ac:dyDescent="0.25">
      <c r="A73" s="17" t="s">
        <v>116</v>
      </c>
      <c r="B73" s="26">
        <v>4794</v>
      </c>
      <c r="D73" s="33">
        <f>+B73/Population!B73*1000</f>
        <v>273.16239316239313</v>
      </c>
      <c r="E73" s="33">
        <f>+B73/'Rating units'!B73*1000</f>
        <v>446.65983415634025</v>
      </c>
    </row>
    <row r="74" spans="1:5" x14ac:dyDescent="0.25">
      <c r="A74" s="17" t="s">
        <v>117</v>
      </c>
      <c r="B74" s="26">
        <v>23667</v>
      </c>
      <c r="D74" s="33">
        <f>+B74/Population!B74*1000</f>
        <v>471.45418326693226</v>
      </c>
      <c r="E74" s="33">
        <f>+B74/'Rating units'!B74*1000</f>
        <v>992.45188073971565</v>
      </c>
    </row>
    <row r="75" spans="1:5" x14ac:dyDescent="0.25">
      <c r="A75" s="17" t="s">
        <v>118</v>
      </c>
      <c r="B75" s="26">
        <v>9104</v>
      </c>
      <c r="D75" s="33">
        <f>+B75/Population!B75*1000</f>
        <v>251.49171270718236</v>
      </c>
      <c r="E75" s="33">
        <f>+B75/'Rating units'!B75*1000</f>
        <v>410.83032490974728</v>
      </c>
    </row>
    <row r="76" spans="1:5" x14ac:dyDescent="0.25">
      <c r="A76" s="17" t="s">
        <v>119</v>
      </c>
      <c r="B76" s="26">
        <v>46766</v>
      </c>
      <c r="D76" s="33">
        <f>+B76/Population!B76*1000</f>
        <v>364.78939157566305</v>
      </c>
      <c r="E76" s="33">
        <f>+B76/'Rating units'!B76*1000</f>
        <v>883.97852714350518</v>
      </c>
    </row>
    <row r="77" spans="1:5" x14ac:dyDescent="0.25">
      <c r="A77" s="17" t="s">
        <v>120</v>
      </c>
      <c r="B77" s="26">
        <v>6534</v>
      </c>
      <c r="D77" s="33">
        <f>+B77/Population!B77*1000</f>
        <v>230.07042253521126</v>
      </c>
      <c r="E77" s="33">
        <f>+B77/'Rating units'!B77*1000</f>
        <v>240.84554612356055</v>
      </c>
    </row>
    <row r="78" spans="1:5" x14ac:dyDescent="0.25">
      <c r="A78" s="17" t="s">
        <v>121</v>
      </c>
      <c r="B78" s="26">
        <v>15869</v>
      </c>
      <c r="D78" s="33">
        <f>+B78/Population!B78*1000</f>
        <v>339.80728051391861</v>
      </c>
      <c r="E78" s="33">
        <f>+B78/'Rating units'!B78*1000</f>
        <v>702.19921235452898</v>
      </c>
    </row>
    <row r="79" spans="1:5" x14ac:dyDescent="0.25">
      <c r="A79" s="17" t="s">
        <v>122</v>
      </c>
      <c r="B79" s="26">
        <v>3998</v>
      </c>
      <c r="D79" s="33">
        <f>+B79/Population!B79*1000</f>
        <v>93.849765258215967</v>
      </c>
      <c r="E79" s="33">
        <f>+B79/'Rating units'!B79*1000</f>
        <v>236.90447973453425</v>
      </c>
    </row>
    <row r="80" spans="1:5" x14ac:dyDescent="0.25">
      <c r="A80" s="17" t="s">
        <v>123</v>
      </c>
      <c r="B80" s="26">
        <v>8873</v>
      </c>
      <c r="D80" s="33">
        <f>+B80/Population!B80*1000</f>
        <v>124.62078651685393</v>
      </c>
      <c r="E80" s="33">
        <f>+B80/'Rating units'!B80*1000</f>
        <v>306.13441898978749</v>
      </c>
    </row>
    <row r="81" spans="1:5" x14ac:dyDescent="0.25">
      <c r="A81" s="17" t="s">
        <v>124</v>
      </c>
      <c r="B81" s="26">
        <v>15517</v>
      </c>
      <c r="D81" s="33"/>
      <c r="E81" s="33"/>
    </row>
    <row r="82" spans="1:5" x14ac:dyDescent="0.25">
      <c r="A82" s="17" t="s">
        <v>125</v>
      </c>
      <c r="B82" s="26">
        <v>11842</v>
      </c>
      <c r="D82" s="33">
        <f>+B82/Population!B82*1000</f>
        <v>204.87889273356402</v>
      </c>
      <c r="E82" s="33">
        <f>+B82/'Rating units'!B82*1000</f>
        <v>491.89997507684643</v>
      </c>
    </row>
    <row r="83" spans="1:5" x14ac:dyDescent="0.25">
      <c r="A83" s="17" t="s">
        <v>126</v>
      </c>
      <c r="B83" s="26">
        <v>1821</v>
      </c>
      <c r="D83" s="33">
        <f>+B83/Population!B83*1000</f>
        <v>229.05660377358492</v>
      </c>
      <c r="E83" s="33">
        <f>+B83/'Rating units'!B83*1000</f>
        <v>203.05530776092775</v>
      </c>
    </row>
    <row r="84" spans="1:5" x14ac:dyDescent="0.25">
      <c r="A84" s="17" t="s">
        <v>127</v>
      </c>
      <c r="B84" s="26">
        <v>12003</v>
      </c>
      <c r="D84" s="33">
        <f>+B84/Population!B84*1000</f>
        <v>232.61627906976744</v>
      </c>
      <c r="E84" s="33">
        <f>+B84/'Rating units'!B84*1000</f>
        <v>576.26386288347976</v>
      </c>
    </row>
    <row r="85" spans="1:5" x14ac:dyDescent="0.25">
      <c r="A85" s="17" t="s">
        <v>128</v>
      </c>
      <c r="B85" s="26">
        <v>1955</v>
      </c>
      <c r="D85" s="33">
        <f>+B85/Population!B85*1000</f>
        <v>239.87730061349694</v>
      </c>
      <c r="E85" s="33">
        <f>+B85/'Rating units'!B85*1000</f>
        <v>268.69158878504675</v>
      </c>
    </row>
    <row r="86" spans="1:5" x14ac:dyDescent="0.25">
      <c r="A86" s="17" t="s">
        <v>129</v>
      </c>
      <c r="B86" s="22" t="s">
        <v>51</v>
      </c>
      <c r="D86" s="33"/>
      <c r="E86" s="33"/>
    </row>
    <row r="87" spans="1:5" x14ac:dyDescent="0.25">
      <c r="A87" s="17" t="s">
        <v>130</v>
      </c>
      <c r="B87" s="26">
        <v>6691</v>
      </c>
      <c r="D87" s="33">
        <f>+B87/Population!B87*1000</f>
        <v>302.76018099547514</v>
      </c>
      <c r="E87" s="33">
        <f>+B87/'Rating units'!B87*1000</f>
        <v>506.81714891683083</v>
      </c>
    </row>
    <row r="88" spans="1:5" x14ac:dyDescent="0.25">
      <c r="A88" s="17" t="s">
        <v>131</v>
      </c>
      <c r="B88" s="26">
        <v>3855</v>
      </c>
      <c r="D88" s="33">
        <f>+B88/Population!B88*1000</f>
        <v>399.06832298136646</v>
      </c>
      <c r="E88" s="33">
        <f>+B88/'Rating units'!B88*1000</f>
        <v>656.28192032686411</v>
      </c>
    </row>
    <row r="89" spans="1:5" x14ac:dyDescent="0.25">
      <c r="A89" s="17" t="s">
        <v>132</v>
      </c>
      <c r="B89" s="26">
        <v>13224</v>
      </c>
      <c r="D89" s="33">
        <f>+B89/Population!B89*1000</f>
        <v>301.91780821917808</v>
      </c>
      <c r="E89" s="33">
        <f>+B89/'Rating units'!B89*1000</f>
        <v>631.69962740040125</v>
      </c>
    </row>
    <row r="90" spans="1:5" x14ac:dyDescent="0.25">
      <c r="A90" s="17" t="s">
        <v>133</v>
      </c>
      <c r="B90" s="26">
        <v>130414</v>
      </c>
      <c r="D90" s="33">
        <f>+B90/Population!B90*1000</f>
        <v>627.29196729196735</v>
      </c>
      <c r="E90" s="33">
        <f>+B90/'Rating units'!B90*1000</f>
        <v>1696.1554468837789</v>
      </c>
    </row>
    <row r="91" spans="1:5" x14ac:dyDescent="0.25">
      <c r="A91" s="17" t="s">
        <v>134</v>
      </c>
      <c r="B91" s="26">
        <v>3853</v>
      </c>
      <c r="D91" s="33"/>
      <c r="E91" s="33"/>
    </row>
    <row r="92" spans="1:5" x14ac:dyDescent="0.25">
      <c r="A92" s="17" t="s">
        <v>135</v>
      </c>
      <c r="B92" s="26">
        <v>6940</v>
      </c>
      <c r="D92" s="33">
        <f>+B92/Population!B92*1000</f>
        <v>145.18828451882845</v>
      </c>
      <c r="E92" s="33">
        <f>+B92/'Rating units'!B92*1000</f>
        <v>336.5011636927851</v>
      </c>
    </row>
    <row r="93" spans="1:5" x14ac:dyDescent="0.25">
      <c r="A93" s="17" t="s">
        <v>136</v>
      </c>
      <c r="B93" s="26">
        <v>6243</v>
      </c>
      <c r="D93" s="33">
        <f>+B93/Population!B93*1000</f>
        <v>712.67123287671234</v>
      </c>
      <c r="E93" s="33">
        <f>+B93/'Rating units'!B93*1000</f>
        <v>940.63582944101256</v>
      </c>
    </row>
    <row r="94" spans="1:5" x14ac:dyDescent="0.25">
      <c r="A94" s="17" t="s">
        <v>137</v>
      </c>
      <c r="B94" s="26">
        <v>6975</v>
      </c>
      <c r="D94" s="33">
        <f>+B94/Population!B94*1000</f>
        <v>199.28571428571428</v>
      </c>
      <c r="E94" s="33">
        <f>+B94/'Rating units'!B94*1000</f>
        <v>418.74287086510174</v>
      </c>
    </row>
    <row r="95" spans="1:5" x14ac:dyDescent="0.25">
      <c r="A95" s="17" t="s">
        <v>138</v>
      </c>
      <c r="B95" s="26">
        <v>25762</v>
      </c>
      <c r="D95" s="33">
        <f>+B95/Population!B95*1000</f>
        <v>294.08675799086757</v>
      </c>
      <c r="E95" s="33">
        <f>+B95/'Rating units'!B95*1000</f>
        <v>593.38938155015558</v>
      </c>
    </row>
    <row r="96" spans="1:5" x14ac:dyDescent="0.25">
      <c r="A96" s="17" t="s">
        <v>139</v>
      </c>
      <c r="B96" s="26">
        <v>5847</v>
      </c>
      <c r="D96" s="33"/>
      <c r="E96" s="33"/>
    </row>
    <row r="97" spans="1:5" x14ac:dyDescent="0.25">
      <c r="A97" s="17" t="s">
        <v>140</v>
      </c>
      <c r="B97" s="26">
        <v>7288</v>
      </c>
      <c r="D97" s="33"/>
      <c r="E97" s="33"/>
    </row>
    <row r="98" spans="1:5" x14ac:dyDescent="0.25">
      <c r="A98" s="17" t="s">
        <v>141</v>
      </c>
      <c r="B98" s="26">
        <v>1396582</v>
      </c>
      <c r="D98" s="33"/>
      <c r="E98" s="33"/>
    </row>
    <row r="99" spans="1:5" x14ac:dyDescent="0.25">
      <c r="A99" s="99" t="s">
        <v>142</v>
      </c>
      <c r="B99" s="99"/>
    </row>
    <row r="100" spans="1:5" x14ac:dyDescent="0.25">
      <c r="A100" s="98" t="s">
        <v>143</v>
      </c>
      <c r="B100" s="98"/>
    </row>
    <row r="101" spans="1:5" x14ac:dyDescent="0.25">
      <c r="A101" s="98" t="s">
        <v>144</v>
      </c>
      <c r="B101" s="98"/>
    </row>
    <row r="102" spans="1:5" x14ac:dyDescent="0.25">
      <c r="A102" s="98"/>
      <c r="B102" s="98"/>
    </row>
    <row r="103" spans="1:5" x14ac:dyDescent="0.25">
      <c r="A103" s="99" t="s">
        <v>145</v>
      </c>
      <c r="B103" s="99"/>
    </row>
    <row r="104" spans="1:5" x14ac:dyDescent="0.25">
      <c r="A104" s="98" t="s">
        <v>146</v>
      </c>
      <c r="B104" s="98"/>
    </row>
    <row r="105" spans="1:5" x14ac:dyDescent="0.25">
      <c r="A105" s="98"/>
      <c r="B105" s="98"/>
    </row>
    <row r="106" spans="1:5" x14ac:dyDescent="0.25">
      <c r="A106" s="98" t="s">
        <v>147</v>
      </c>
      <c r="B106" s="98"/>
    </row>
    <row r="107" spans="1:5" x14ac:dyDescent="0.25">
      <c r="A107" s="98" t="s">
        <v>148</v>
      </c>
      <c r="B107" s="98"/>
    </row>
    <row r="108" spans="1:5" x14ac:dyDescent="0.25">
      <c r="A108" s="98" t="s">
        <v>149</v>
      </c>
      <c r="B108" s="98"/>
    </row>
    <row r="109" spans="1:5" x14ac:dyDescent="0.25">
      <c r="A109" s="98" t="s">
        <v>150</v>
      </c>
      <c r="B109" s="98"/>
    </row>
    <row r="110" spans="1:5" x14ac:dyDescent="0.25">
      <c r="A110" s="98" t="s">
        <v>151</v>
      </c>
      <c r="B110" s="98"/>
    </row>
    <row r="111" spans="1:5" x14ac:dyDescent="0.25">
      <c r="A111" s="98" t="s">
        <v>152</v>
      </c>
      <c r="B111" s="98"/>
    </row>
    <row r="112" spans="1:5" x14ac:dyDescent="0.25">
      <c r="A112" s="98" t="s">
        <v>153</v>
      </c>
      <c r="B112" s="98"/>
    </row>
    <row r="113" spans="1:2" x14ac:dyDescent="0.25">
      <c r="A113" s="98"/>
      <c r="B113" s="98"/>
    </row>
    <row r="114" spans="1:2" x14ac:dyDescent="0.25">
      <c r="A114" s="98" t="s">
        <v>154</v>
      </c>
      <c r="B114" s="98"/>
    </row>
    <row r="115" spans="1:2" x14ac:dyDescent="0.25">
      <c r="A115" s="98"/>
      <c r="B115" s="98"/>
    </row>
    <row r="116" spans="1:2" x14ac:dyDescent="0.25">
      <c r="A116" s="98" t="s">
        <v>155</v>
      </c>
      <c r="B116" s="98"/>
    </row>
    <row r="117" spans="1:2" x14ac:dyDescent="0.25">
      <c r="A117" s="98" t="s">
        <v>156</v>
      </c>
      <c r="B117" s="98"/>
    </row>
    <row r="118" spans="1:2" x14ac:dyDescent="0.25">
      <c r="A118" s="98"/>
      <c r="B118" s="98"/>
    </row>
    <row r="119" spans="1:2" x14ac:dyDescent="0.25">
      <c r="A119" s="98" t="s">
        <v>157</v>
      </c>
      <c r="B119" s="98"/>
    </row>
    <row r="120" spans="1:2" x14ac:dyDescent="0.25">
      <c r="A120" s="98" t="s">
        <v>158</v>
      </c>
      <c r="B120" s="98"/>
    </row>
    <row r="121" spans="1:2" x14ac:dyDescent="0.25">
      <c r="A121" s="98"/>
      <c r="B121" s="98"/>
    </row>
    <row r="122" spans="1:2" x14ac:dyDescent="0.25">
      <c r="A122" s="98" t="s">
        <v>159</v>
      </c>
      <c r="B122" s="98"/>
    </row>
    <row r="123" spans="1:2" x14ac:dyDescent="0.25">
      <c r="A123" s="98" t="s">
        <v>160</v>
      </c>
      <c r="B123" s="98"/>
    </row>
    <row r="124" spans="1:2" x14ac:dyDescent="0.25">
      <c r="A124" s="98" t="s">
        <v>161</v>
      </c>
      <c r="B124" s="98"/>
    </row>
    <row r="125" spans="1:2" x14ac:dyDescent="0.25">
      <c r="A125" s="100" t="s">
        <v>162</v>
      </c>
      <c r="B125" s="100"/>
    </row>
  </sheetData>
  <mergeCells count="29">
    <mergeCell ref="A108:B108"/>
    <mergeCell ref="A3:B3"/>
    <mergeCell ref="A4:A5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20:B120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1:B121"/>
    <mergeCell ref="A122:B122"/>
    <mergeCell ref="A123:B123"/>
    <mergeCell ref="A124:B124"/>
    <mergeCell ref="A125:B125"/>
  </mergeCells>
  <hyperlinks>
    <hyperlink ref="A1" location="Index!A1" display="Index" xr:uid="{00000000-0004-0000-1C00-000000000000}"/>
    <hyperlink ref="A125" r:id="rId1" display="mailto:info@stats.govt.nz" xr:uid="{00000000-0004-0000-1C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9"/>
  <sheetViews>
    <sheetView zoomScale="75" zoomScaleNormal="75" workbookViewId="0">
      <selection activeCell="F14" sqref="F14"/>
    </sheetView>
  </sheetViews>
  <sheetFormatPr defaultRowHeight="15" x14ac:dyDescent="0.25"/>
  <cols>
    <col min="1" max="1" width="45.42578125" customWidth="1"/>
    <col min="2" max="2" width="26.28515625" customWidth="1"/>
    <col min="3" max="4" width="19.85546875" style="31" customWidth="1"/>
    <col min="5" max="5" width="4.140625" customWidth="1"/>
    <col min="6" max="7" width="37.140625" style="31" customWidth="1"/>
  </cols>
  <sheetData>
    <row r="1" spans="1:10" x14ac:dyDescent="0.25">
      <c r="A1" s="9" t="s">
        <v>35</v>
      </c>
    </row>
    <row r="3" spans="1:10" x14ac:dyDescent="0.25">
      <c r="A3" s="1" t="s">
        <v>38</v>
      </c>
      <c r="B3" s="1"/>
      <c r="C3" s="34"/>
      <c r="D3" s="34"/>
      <c r="F3" s="34"/>
      <c r="G3" s="34"/>
    </row>
    <row r="4" spans="1:10" x14ac:dyDescent="0.25">
      <c r="A4" s="6"/>
      <c r="B4" s="6"/>
      <c r="C4" s="34"/>
      <c r="D4" s="34"/>
      <c r="F4" s="34"/>
      <c r="G4" s="34"/>
    </row>
    <row r="5" spans="1:10" x14ac:dyDescent="0.25">
      <c r="A5" s="1" t="s">
        <v>29</v>
      </c>
      <c r="B5" s="6"/>
      <c r="C5" s="34"/>
      <c r="D5" s="34"/>
      <c r="F5" s="34"/>
      <c r="G5" s="34"/>
    </row>
    <row r="6" spans="1:10" x14ac:dyDescent="0.25">
      <c r="A6" s="6" t="s">
        <v>30</v>
      </c>
      <c r="B6" s="7">
        <v>24000</v>
      </c>
      <c r="C6" s="54" t="s">
        <v>204</v>
      </c>
      <c r="D6" s="34"/>
      <c r="F6" s="34"/>
      <c r="G6" s="34"/>
    </row>
    <row r="7" spans="1:10" x14ac:dyDescent="0.25">
      <c r="A7" s="6" t="s">
        <v>31</v>
      </c>
      <c r="B7" s="7">
        <f>+'Prospective benchmark councils'!B7</f>
        <v>15238</v>
      </c>
      <c r="C7" s="54" t="s">
        <v>203</v>
      </c>
      <c r="D7" s="34"/>
      <c r="F7" s="34"/>
      <c r="G7" s="34"/>
    </row>
    <row r="8" spans="1:10" x14ac:dyDescent="0.25">
      <c r="A8" s="6"/>
      <c r="B8" s="6"/>
      <c r="C8" s="34"/>
      <c r="D8" s="34"/>
      <c r="F8" s="34"/>
      <c r="G8" s="34"/>
    </row>
    <row r="9" spans="1:10" x14ac:dyDescent="0.25">
      <c r="A9" s="1" t="s">
        <v>39</v>
      </c>
      <c r="B9" s="6"/>
      <c r="C9" s="34"/>
      <c r="D9" s="34"/>
      <c r="F9" s="34"/>
      <c r="G9" s="34"/>
    </row>
    <row r="10" spans="1:10" s="11" customFormat="1" x14ac:dyDescent="0.25">
      <c r="A10" s="1"/>
      <c r="B10" s="6"/>
      <c r="C10" s="34"/>
      <c r="D10" s="34"/>
      <c r="F10" s="34"/>
      <c r="G10" s="34"/>
    </row>
    <row r="11" spans="1:10" s="11" customFormat="1" x14ac:dyDescent="0.25">
      <c r="A11" s="1" t="s">
        <v>171</v>
      </c>
      <c r="B11" s="6"/>
      <c r="C11" s="34"/>
      <c r="D11" s="34"/>
      <c r="F11" s="34"/>
      <c r="G11" s="34"/>
    </row>
    <row r="12" spans="1:10" x14ac:dyDescent="0.25">
      <c r="A12" s="6"/>
      <c r="B12" s="6"/>
      <c r="C12" s="34"/>
      <c r="D12" s="34"/>
      <c r="F12" s="34"/>
      <c r="G12" s="34"/>
    </row>
    <row r="13" spans="1:10" x14ac:dyDescent="0.25">
      <c r="A13" s="3" t="s">
        <v>0</v>
      </c>
      <c r="B13" s="3" t="s">
        <v>28</v>
      </c>
      <c r="C13" s="4" t="s">
        <v>1</v>
      </c>
      <c r="D13" s="4" t="s">
        <v>170</v>
      </c>
      <c r="F13" s="4" t="s">
        <v>340</v>
      </c>
      <c r="G13" s="4" t="s">
        <v>341</v>
      </c>
    </row>
    <row r="14" spans="1:10" x14ac:dyDescent="0.25">
      <c r="A14" s="5" t="s">
        <v>2</v>
      </c>
      <c r="B14" s="5" t="s">
        <v>69</v>
      </c>
      <c r="C14" s="35">
        <f>VLOOKUP($B14,Rates!$A$7:$E$98,4,FALSE)</f>
        <v>1145.062761506276</v>
      </c>
      <c r="D14" s="35">
        <f>VLOOKUP($B14,Rates!$A$7:$E$98,5,FALSE)</f>
        <v>2316.2928480744818</v>
      </c>
      <c r="E14" s="36"/>
      <c r="F14" s="87">
        <f>+C14*$B$6/1000000</f>
        <v>27.481506276150625</v>
      </c>
      <c r="G14" s="87">
        <f>+D14*$B$7/1000000</f>
        <v>35.295670418958956</v>
      </c>
    </row>
    <row r="15" spans="1:10" x14ac:dyDescent="0.25">
      <c r="A15" s="5" t="s">
        <v>3</v>
      </c>
      <c r="B15" s="5" t="s">
        <v>69</v>
      </c>
      <c r="C15" s="35">
        <f>VLOOKUP($B15,'Regulatory income &amp; petrol tax'!$A$7:$E$97,4,FALSE)</f>
        <v>96.589958158995813</v>
      </c>
      <c r="D15" s="35">
        <f>VLOOKUP($B15,'Regulatory income &amp; petrol tax'!$A$7:$E$97,5,FALSE)</f>
        <v>195.38721963605585</v>
      </c>
      <c r="E15" s="36"/>
      <c r="F15" s="87">
        <f t="shared" ref="F15:F19" si="0">+C15*$B$6/1000000</f>
        <v>2.3181589958158999</v>
      </c>
      <c r="G15" s="87">
        <f t="shared" ref="G15:G19" si="1">+D15*$B$7/1000000</f>
        <v>2.9773104528142191</v>
      </c>
      <c r="J15" s="49"/>
    </row>
    <row r="16" spans="1:10" x14ac:dyDescent="0.25">
      <c r="A16" s="5" t="s">
        <v>4</v>
      </c>
      <c r="B16" s="5" t="s">
        <v>69</v>
      </c>
      <c r="C16" s="35">
        <f>VLOOKUP($B16,'Grants, subsidies, donations'!$A$7:$E$97,4,FALSE)</f>
        <v>164.87447698744771</v>
      </c>
      <c r="D16" s="35">
        <f>VLOOKUP($B16,'Grants, subsidies, donations'!$A$7:$E$97,5,FALSE)</f>
        <v>333.51671603893357</v>
      </c>
      <c r="E16" s="36"/>
      <c r="F16" s="87">
        <f t="shared" si="0"/>
        <v>3.956987447698745</v>
      </c>
      <c r="G16" s="87">
        <f t="shared" si="1"/>
        <v>5.0821277190012699</v>
      </c>
    </row>
    <row r="17" spans="1:10" x14ac:dyDescent="0.25">
      <c r="A17" s="5" t="s">
        <v>5</v>
      </c>
      <c r="B17" s="5" t="s">
        <v>69</v>
      </c>
      <c r="C17" s="35">
        <f>VLOOKUP($B17,'Interest income'!$A$7:$E$98,4,FALSE)</f>
        <v>1.3807531380753137</v>
      </c>
      <c r="D17" s="35">
        <f>VLOOKUP($B17,'Interest income'!$A$7:$E$98,5,FALSE)</f>
        <v>2.7930596699111301</v>
      </c>
      <c r="E17" s="36"/>
      <c r="F17" s="87">
        <f t="shared" si="0"/>
        <v>3.3138075313807532E-2</v>
      </c>
      <c r="G17" s="87">
        <f t="shared" si="1"/>
        <v>4.2560643250105799E-2</v>
      </c>
    </row>
    <row r="18" spans="1:10" x14ac:dyDescent="0.25">
      <c r="A18" s="5" t="s">
        <v>6</v>
      </c>
      <c r="B18" s="5" t="s">
        <v>69</v>
      </c>
      <c r="C18" s="35">
        <f>VLOOKUP($B18,'Dividend income'!$A$7:$E$98,4,FALSE)</f>
        <v>0.12552301255230128</v>
      </c>
      <c r="D18" s="35">
        <f>VLOOKUP($B18,'Dividend income'!$A$7:$E$98,5,FALSE)</f>
        <v>0.25391451544646637</v>
      </c>
      <c r="E18" s="36"/>
      <c r="F18" s="87">
        <f t="shared" si="0"/>
        <v>3.0125523012552308E-3</v>
      </c>
      <c r="G18" s="87">
        <f t="shared" si="1"/>
        <v>3.8691493863732542E-3</v>
      </c>
    </row>
    <row r="19" spans="1:10" x14ac:dyDescent="0.25">
      <c r="A19" s="5" t="s">
        <v>7</v>
      </c>
      <c r="B19" s="5" t="s">
        <v>69</v>
      </c>
      <c r="C19" s="35">
        <f>VLOOKUP($B19,'Sales and other operating incom'!$A$7:$E$98,4,FALSE)</f>
        <v>167.90794979079499</v>
      </c>
      <c r="D19" s="35">
        <f>VLOOKUP($B19,'Sales and other operating incom'!$A$7:$E$98,5,FALSE)</f>
        <v>339.6529834955565</v>
      </c>
      <c r="E19" s="36"/>
      <c r="F19" s="87">
        <f t="shared" si="0"/>
        <v>4.0297907949790792</v>
      </c>
      <c r="G19" s="87">
        <f t="shared" si="1"/>
        <v>5.1756321625052895</v>
      </c>
    </row>
    <row r="20" spans="1:10" x14ac:dyDescent="0.25">
      <c r="A20" s="3" t="s">
        <v>8</v>
      </c>
      <c r="B20" s="3"/>
      <c r="C20" s="37">
        <f>+SUM(C14:C19)</f>
        <v>1575.9414225941423</v>
      </c>
      <c r="D20" s="37">
        <f t="shared" ref="D20" si="2">+SUM(D14:D19)</f>
        <v>3187.8967414303852</v>
      </c>
      <c r="E20" s="36"/>
      <c r="F20" s="88">
        <f>+SUM(F14:F19)</f>
        <v>37.822594142259412</v>
      </c>
      <c r="G20" s="88">
        <f t="shared" ref="G20" si="3">+SUM(G14:G19)</f>
        <v>48.577170545916211</v>
      </c>
    </row>
    <row r="21" spans="1:10" x14ac:dyDescent="0.25">
      <c r="A21" s="3" t="s">
        <v>9</v>
      </c>
      <c r="B21" s="3"/>
      <c r="C21" s="35"/>
      <c r="D21" s="35"/>
      <c r="E21" s="36"/>
      <c r="F21" s="38"/>
      <c r="G21" s="38"/>
    </row>
    <row r="22" spans="1:10" x14ac:dyDescent="0.25">
      <c r="A22" s="5" t="s">
        <v>10</v>
      </c>
      <c r="B22" s="5" t="s">
        <v>69</v>
      </c>
      <c r="C22" s="35">
        <f>VLOOKUP($B22,Roading!$A$7:$E$98,4,FALSE)</f>
        <v>474.43514644351467</v>
      </c>
      <c r="D22" s="35">
        <f>VLOOKUP($B22,Roading!$A$7:$E$98,5,FALSE)</f>
        <v>959.71223021582728</v>
      </c>
      <c r="E22" s="36"/>
      <c r="F22" s="87">
        <f>+C22*$B$6/1000000</f>
        <v>11.386443514644352</v>
      </c>
      <c r="G22" s="87">
        <f>+D22*$B$7/1000000</f>
        <v>14.624094964028776</v>
      </c>
      <c r="J22" s="49"/>
    </row>
    <row r="23" spans="1:10" x14ac:dyDescent="0.25">
      <c r="A23" s="5" t="s">
        <v>11</v>
      </c>
      <c r="B23" s="5" t="s">
        <v>69</v>
      </c>
      <c r="C23" s="35">
        <f>VLOOKUP($B23,Transportation!$A$7:$E$98,4,FALSE)</f>
        <v>11.108786610878662</v>
      </c>
      <c r="D23" s="35">
        <f>VLOOKUP($B23,Transportation!$A$7:$E$98,5,FALSE)</f>
        <v>22.471434617012275</v>
      </c>
      <c r="E23" s="36"/>
      <c r="F23" s="87">
        <f t="shared" ref="F23:F35" si="4">+C23*$B$6/1000000</f>
        <v>0.2666108786610879</v>
      </c>
      <c r="G23" s="87">
        <f t="shared" ref="G23:G37" si="5">+D23*$B$7/1000000</f>
        <v>0.34241972069403304</v>
      </c>
    </row>
    <row r="24" spans="1:10" x14ac:dyDescent="0.25">
      <c r="A24" s="5" t="s">
        <v>12</v>
      </c>
      <c r="B24" s="5" t="s">
        <v>69</v>
      </c>
      <c r="C24" s="35">
        <f>VLOOKUP($B24,'Water supply'!$A$7:$E$98,4,FALSE)</f>
        <v>95.98326359832636</v>
      </c>
      <c r="D24" s="35">
        <f>VLOOKUP($B24,'Water supply'!$A$7:$E$98,5,FALSE)</f>
        <v>194.15996614473127</v>
      </c>
      <c r="E24" s="36"/>
      <c r="F24" s="87">
        <f t="shared" si="4"/>
        <v>2.3035983263598325</v>
      </c>
      <c r="G24" s="87">
        <f t="shared" si="5"/>
        <v>2.9586095641134151</v>
      </c>
    </row>
    <row r="25" spans="1:10" x14ac:dyDescent="0.25">
      <c r="A25" s="5" t="s">
        <v>13</v>
      </c>
      <c r="B25" s="5" t="s">
        <v>69</v>
      </c>
      <c r="C25" s="35">
        <f>VLOOKUP($B25,Wastewater!$A$7:$E$98,4,FALSE)</f>
        <v>134.05857740585776</v>
      </c>
      <c r="D25" s="35">
        <f>VLOOKUP($B25,Wastewater!$A$7:$E$98,5,FALSE)</f>
        <v>271.18070249682609</v>
      </c>
      <c r="E25" s="36"/>
      <c r="F25" s="87">
        <f t="shared" si="4"/>
        <v>3.217405857740586</v>
      </c>
      <c r="G25" s="87">
        <f t="shared" si="5"/>
        <v>4.1322515446466364</v>
      </c>
    </row>
    <row r="26" spans="1:10" x14ac:dyDescent="0.25">
      <c r="A26" s="5" t="s">
        <v>14</v>
      </c>
      <c r="B26" s="5" t="s">
        <v>69</v>
      </c>
      <c r="C26" s="35">
        <f>VLOOKUP($B26,'Solid waste refuse'!$A$7:$E$98,4,FALSE)</f>
        <v>78.84937238493724</v>
      </c>
      <c r="D26" s="35">
        <f>VLOOKUP($B26,'Solid waste refuse'!$A$7:$E$98,5,FALSE)</f>
        <v>159.50063478628863</v>
      </c>
      <c r="E26" s="36"/>
      <c r="F26" s="87">
        <f t="shared" si="4"/>
        <v>1.8923849372384938</v>
      </c>
      <c r="G26" s="87">
        <f t="shared" si="5"/>
        <v>2.4304706728734664</v>
      </c>
    </row>
    <row r="27" spans="1:10" x14ac:dyDescent="0.25">
      <c r="A27" s="5" t="s">
        <v>15</v>
      </c>
      <c r="B27" s="5" t="s">
        <v>69</v>
      </c>
      <c r="C27" s="35">
        <f>VLOOKUP($B27,'Environmental protection'!$A$7:$E$98,4,FALSE)</f>
        <v>103.80753138075313</v>
      </c>
      <c r="D27" s="35">
        <f>VLOOKUP($B27,'Environmental protection'!$A$7:$E$98,5,FALSE)</f>
        <v>209.98730427422768</v>
      </c>
      <c r="E27" s="36"/>
      <c r="F27" s="87">
        <f t="shared" si="4"/>
        <v>2.4913807531380749</v>
      </c>
      <c r="G27" s="87">
        <f t="shared" si="5"/>
        <v>3.1997865425306813</v>
      </c>
    </row>
    <row r="28" spans="1:10" x14ac:dyDescent="0.25">
      <c r="A28" s="5" t="s">
        <v>16</v>
      </c>
      <c r="B28" s="5" t="s">
        <v>69</v>
      </c>
      <c r="C28" s="35">
        <f>VLOOKUP($B28,Culture!$A$7:$E$98,4,FALSE)</f>
        <v>49.7489539748954</v>
      </c>
      <c r="D28" s="35">
        <f>VLOOKUP($B28,Culture!$A$7:$E$98,5,FALSE)</f>
        <v>100.63478628861617</v>
      </c>
      <c r="E28" s="36"/>
      <c r="F28" s="87">
        <f t="shared" si="4"/>
        <v>1.1939748953974896</v>
      </c>
      <c r="G28" s="87">
        <f t="shared" si="5"/>
        <v>1.5334728734659331</v>
      </c>
    </row>
    <row r="29" spans="1:10" x14ac:dyDescent="0.25">
      <c r="A29" s="5" t="s">
        <v>17</v>
      </c>
      <c r="B29" s="5" t="s">
        <v>69</v>
      </c>
      <c r="C29" s="35">
        <f>VLOOKUP($B29,'Recreation and sport'!$A$7:$E$98,4,FALSE)</f>
        <v>106.29707112970711</v>
      </c>
      <c r="D29" s="35">
        <f>VLOOKUP($B29,'Recreation and sport'!$A$7:$E$98,5,FALSE)</f>
        <v>215.02327549724924</v>
      </c>
      <c r="E29" s="36"/>
      <c r="F29" s="87">
        <f t="shared" si="4"/>
        <v>2.5511297071129708</v>
      </c>
      <c r="G29" s="87">
        <f t="shared" si="5"/>
        <v>3.276524672027084</v>
      </c>
    </row>
    <row r="30" spans="1:10" x14ac:dyDescent="0.25">
      <c r="A30" s="5" t="s">
        <v>18</v>
      </c>
      <c r="B30" s="5" t="s">
        <v>69</v>
      </c>
      <c r="C30" s="35">
        <f>VLOOKUP($B30,Property!$A$7:$E$98,4,FALSE)</f>
        <v>75.711297071129707</v>
      </c>
      <c r="D30" s="35">
        <f>VLOOKUP($B30,Property!$A$7:$E$98,5,FALSE)</f>
        <v>153.15277190012696</v>
      </c>
      <c r="E30" s="36"/>
      <c r="F30" s="87">
        <f t="shared" si="4"/>
        <v>1.8170711297071129</v>
      </c>
      <c r="G30" s="87">
        <f t="shared" si="5"/>
        <v>2.3337419382141347</v>
      </c>
    </row>
    <row r="31" spans="1:10" x14ac:dyDescent="0.25">
      <c r="A31" s="5" t="s">
        <v>19</v>
      </c>
      <c r="B31" s="5" t="s">
        <v>69</v>
      </c>
      <c r="C31" s="35">
        <f>VLOOKUP($B31,'Emergency management'!$A$7:$E$98,4,FALSE)</f>
        <v>17.405857740585773</v>
      </c>
      <c r="D31" s="35">
        <f>VLOOKUP($B31,'Emergency management'!$A$7:$E$98,5,FALSE)</f>
        <v>35.209479475243334</v>
      </c>
      <c r="E31" s="36"/>
      <c r="F31" s="87">
        <f t="shared" si="4"/>
        <v>0.41774058577405854</v>
      </c>
      <c r="G31" s="87">
        <f t="shared" si="5"/>
        <v>0.53652204824375793</v>
      </c>
    </row>
    <row r="32" spans="1:10" x14ac:dyDescent="0.25">
      <c r="A32" s="5" t="s">
        <v>20</v>
      </c>
      <c r="B32" s="5" t="s">
        <v>69</v>
      </c>
      <c r="C32" s="35">
        <f>VLOOKUP($B32,'Planning and regulation'!$A$7:$E$98,4,FALSE)</f>
        <v>97.824267782426787</v>
      </c>
      <c r="D32" s="35">
        <f>VLOOKUP($B32,'Planning and regulation'!$A$7:$E$98,5,FALSE)</f>
        <v>197.88404570461279</v>
      </c>
      <c r="E32" s="36"/>
      <c r="F32" s="87">
        <f t="shared" si="4"/>
        <v>2.347782426778243</v>
      </c>
      <c r="G32" s="87">
        <f t="shared" si="5"/>
        <v>3.0153570884468897</v>
      </c>
    </row>
    <row r="33" spans="1:7" x14ac:dyDescent="0.25">
      <c r="A33" s="5" t="s">
        <v>21</v>
      </c>
      <c r="B33" s="5" t="s">
        <v>69</v>
      </c>
      <c r="C33" s="35">
        <f>VLOOKUP($B33,'Community development'!$A$7:$E$98,4,FALSE)</f>
        <v>34.707112970711293</v>
      </c>
      <c r="D33" s="35">
        <f>VLOOKUP($B33,'Community development'!$A$7:$E$98,5,FALSE)</f>
        <v>70.207363520947951</v>
      </c>
      <c r="E33" s="36"/>
      <c r="F33" s="87">
        <f t="shared" si="4"/>
        <v>0.83297071129707112</v>
      </c>
      <c r="G33" s="87">
        <f t="shared" si="5"/>
        <v>1.0698198053322048</v>
      </c>
    </row>
    <row r="34" spans="1:7" x14ac:dyDescent="0.25">
      <c r="A34" s="5" t="s">
        <v>22</v>
      </c>
      <c r="B34" s="5" t="s">
        <v>69</v>
      </c>
      <c r="C34" s="35">
        <f>VLOOKUP($B34,'Economic development'!$A$7:$E$98,4,FALSE)</f>
        <v>19.309623430962343</v>
      </c>
      <c r="D34" s="35">
        <f>VLOOKUP($B34,'Economic development'!$A$7:$E$98,5,FALSE)</f>
        <v>39.060516292848078</v>
      </c>
      <c r="E34" s="36"/>
      <c r="F34" s="87">
        <f t="shared" si="4"/>
        <v>0.46343096234309628</v>
      </c>
      <c r="G34" s="87">
        <f t="shared" si="5"/>
        <v>0.59520414727041904</v>
      </c>
    </row>
    <row r="35" spans="1:7" x14ac:dyDescent="0.25">
      <c r="A35" s="5" t="s">
        <v>23</v>
      </c>
      <c r="B35" s="5" t="s">
        <v>69</v>
      </c>
      <c r="C35" s="35">
        <f>VLOOKUP($B35,Governance!$A$7:$E$98,4,FALSE)</f>
        <v>19.748953974895397</v>
      </c>
      <c r="D35" s="35">
        <f>VLOOKUP($B35,Governance!$A$7:$E$98,5,FALSE)</f>
        <v>39.949217096910701</v>
      </c>
      <c r="E35" s="36"/>
      <c r="F35" s="87">
        <f t="shared" si="4"/>
        <v>0.47397489539748955</v>
      </c>
      <c r="G35" s="87">
        <f t="shared" si="5"/>
        <v>0.60874617012272536</v>
      </c>
    </row>
    <row r="36" spans="1:7" x14ac:dyDescent="0.25">
      <c r="A36" s="5" t="s">
        <v>24</v>
      </c>
      <c r="B36" s="5" t="s">
        <v>69</v>
      </c>
      <c r="C36" s="35">
        <f>VLOOKUP($B36,'Council support services'!$A$7:$E$98,4,FALSE)</f>
        <v>369.20502092050214</v>
      </c>
      <c r="D36" s="35">
        <f>VLOOKUP($B36,'Council support services'!$A$7:$E$98,5,FALSE)</f>
        <v>746.84722809987306</v>
      </c>
      <c r="E36" s="36"/>
      <c r="F36" s="87">
        <f>+C36*$B$6/1000000</f>
        <v>8.8609205020920498</v>
      </c>
      <c r="G36" s="87">
        <f t="shared" si="5"/>
        <v>11.380458061785866</v>
      </c>
    </row>
    <row r="37" spans="1:7" x14ac:dyDescent="0.25">
      <c r="A37" s="5" t="s">
        <v>25</v>
      </c>
      <c r="B37" s="5" t="s">
        <v>69</v>
      </c>
      <c r="C37" s="35">
        <f>VLOOKUP($B37,'Other activities'!$A$7:$E$98,4,FALSE)</f>
        <v>65.564853556485346</v>
      </c>
      <c r="D37" s="35">
        <f>VLOOKUP($B37,'Other activities'!$A$7:$E$98,5,FALSE)</f>
        <v>132.62801523487093</v>
      </c>
      <c r="E37" s="36"/>
      <c r="F37" s="87">
        <f t="shared" ref="F37" si="6">+C37*$B$6/1000000</f>
        <v>1.5735564853556483</v>
      </c>
      <c r="G37" s="87">
        <f t="shared" si="5"/>
        <v>2.0209856961489634</v>
      </c>
    </row>
    <row r="38" spans="1:7" x14ac:dyDescent="0.25">
      <c r="A38" s="3" t="s">
        <v>26</v>
      </c>
      <c r="B38" s="3"/>
      <c r="C38" s="37">
        <f>+SUM(C22:C37)</f>
        <v>1753.7656903765692</v>
      </c>
      <c r="D38" s="37">
        <f t="shared" ref="D38" si="7">+SUM(D22:D37)</f>
        <v>3547.6089716462125</v>
      </c>
      <c r="E38" s="36"/>
      <c r="F38" s="88">
        <f>+SUM(F22:F37)</f>
        <v>42.090376569037652</v>
      </c>
      <c r="G38" s="88">
        <f>+SUM(G22:G37)</f>
        <v>54.058465509944988</v>
      </c>
    </row>
    <row r="39" spans="1:7" x14ac:dyDescent="0.25">
      <c r="A39" s="3" t="s">
        <v>27</v>
      </c>
      <c r="B39" s="3"/>
      <c r="C39" s="37">
        <f>+C20-C38</f>
        <v>-177.82426778242689</v>
      </c>
      <c r="D39" s="37">
        <f>+D20-D38</f>
        <v>-359.71223021582728</v>
      </c>
      <c r="E39" s="36"/>
      <c r="F39" s="88">
        <f>+F20-F38</f>
        <v>-4.2677824267782398</v>
      </c>
      <c r="G39" s="88">
        <f>+G20-G38</f>
        <v>-5.4812949640287769</v>
      </c>
    </row>
  </sheetData>
  <dataValidations count="1">
    <dataValidation type="list" allowBlank="1" showInputMessage="1" showErrorMessage="1" sqref="B14:B19 B22:B37" xr:uid="{00000000-0002-0000-0200-000000000000}">
      <formula1>Councils</formula1>
    </dataValidation>
  </dataValidations>
  <hyperlinks>
    <hyperlink ref="A1" location="Index!A1" display="Index" xr:uid="{00000000-0004-0000-0200-000000000000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125"/>
  <sheetViews>
    <sheetView workbookViewId="0"/>
  </sheetViews>
  <sheetFormatPr defaultRowHeight="15" x14ac:dyDescent="0.25"/>
  <cols>
    <col min="1" max="1" width="57.85546875" style="15" customWidth="1"/>
    <col min="2" max="2" width="39.2851562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8" x14ac:dyDescent="0.25">
      <c r="A1" s="14" t="s">
        <v>35</v>
      </c>
    </row>
    <row r="3" spans="1:8" ht="15" customHeight="1" x14ac:dyDescent="0.25">
      <c r="A3" s="101" t="s">
        <v>46</v>
      </c>
      <c r="B3" s="101"/>
      <c r="D3" s="16" t="s">
        <v>163</v>
      </c>
      <c r="E3" s="16" t="s">
        <v>164</v>
      </c>
      <c r="F3" s="1"/>
      <c r="G3" s="16" t="s">
        <v>165</v>
      </c>
    </row>
    <row r="4" spans="1:8" x14ac:dyDescent="0.25">
      <c r="A4" s="17"/>
      <c r="B4" s="24" t="s">
        <v>47</v>
      </c>
    </row>
    <row r="5" spans="1:8" x14ac:dyDescent="0.25">
      <c r="A5" s="17"/>
      <c r="B5" s="24" t="s">
        <v>8</v>
      </c>
    </row>
    <row r="6" spans="1:8" x14ac:dyDescent="0.25">
      <c r="A6" s="17" t="s">
        <v>48</v>
      </c>
      <c r="B6" s="25"/>
    </row>
    <row r="7" spans="1:8" x14ac:dyDescent="0.25">
      <c r="A7" s="17" t="s">
        <v>49</v>
      </c>
      <c r="B7" s="26">
        <v>51732</v>
      </c>
      <c r="D7" s="33">
        <f>+B7/Population!B7*1000</f>
        <v>1535.0741839762611</v>
      </c>
      <c r="E7" s="33">
        <f>+B7/'Rating units'!B7*1000</f>
        <v>3359.8753003831912</v>
      </c>
      <c r="G7" s="19">
        <f>+Rates!B7+'Regulatory income &amp; petrol tax'!B7+'Grants, subsidies, donations'!B7+'Interest income'!B7+'Dividend income'!B7+'Sales and other operating incom'!B7</f>
        <v>51732</v>
      </c>
      <c r="H7" s="19">
        <f>+B7-G7</f>
        <v>0</v>
      </c>
    </row>
    <row r="8" spans="1:8" x14ac:dyDescent="0.25">
      <c r="A8" s="17" t="s">
        <v>50</v>
      </c>
      <c r="B8" s="22" t="s">
        <v>51</v>
      </c>
      <c r="D8" s="33"/>
      <c r="E8" s="33"/>
      <c r="G8" s="19"/>
      <c r="H8" s="19"/>
    </row>
    <row r="9" spans="1:8" x14ac:dyDescent="0.25">
      <c r="A9" s="17" t="s">
        <v>52</v>
      </c>
      <c r="B9" s="26">
        <v>2123113</v>
      </c>
      <c r="D9" s="33">
        <f>+B9/Population!B9*1000</f>
        <v>1315.1096382556989</v>
      </c>
      <c r="E9" s="33">
        <f>+B9/'Rating units'!B9*1000</f>
        <v>4007.4463185552067</v>
      </c>
      <c r="G9" s="19">
        <f>+Rates!B9+'Regulatory income &amp; petrol tax'!B9+'Grants, subsidies, donations'!B9+'Interest income'!B9+'Dividend income'!B9+'Sales and other operating incom'!B9</f>
        <v>2123113</v>
      </c>
      <c r="H9" s="19">
        <f>+B9-G9</f>
        <v>0</v>
      </c>
    </row>
    <row r="10" spans="1:8" x14ac:dyDescent="0.25">
      <c r="A10" s="17" t="s">
        <v>53</v>
      </c>
      <c r="B10" s="22" t="s">
        <v>51</v>
      </c>
      <c r="D10" s="33"/>
      <c r="E10" s="33"/>
      <c r="G10" s="19"/>
      <c r="H10" s="19"/>
    </row>
    <row r="11" spans="1:8" x14ac:dyDescent="0.25">
      <c r="A11" s="17" t="s">
        <v>54</v>
      </c>
      <c r="B11" s="22" t="s">
        <v>51</v>
      </c>
      <c r="D11" s="33"/>
      <c r="E11" s="33"/>
      <c r="G11" s="19"/>
      <c r="H11" s="19"/>
    </row>
    <row r="12" spans="1:8" x14ac:dyDescent="0.25">
      <c r="A12" s="17" t="s">
        <v>55</v>
      </c>
      <c r="B12" s="26">
        <v>673545</v>
      </c>
      <c r="D12" s="33"/>
      <c r="E12" s="33"/>
      <c r="G12" s="19">
        <f>+Rates!B12+'Regulatory income &amp; petrol tax'!B12+'Grants, subsidies, donations'!B12+'Interest income'!B12+'Dividend income'!B12+'Sales and other operating incom'!B12</f>
        <v>673545</v>
      </c>
      <c r="H12" s="19">
        <f>+B12-G12</f>
        <v>0</v>
      </c>
    </row>
    <row r="13" spans="1:8" x14ac:dyDescent="0.25">
      <c r="A13" s="17" t="s">
        <v>56</v>
      </c>
      <c r="B13" s="22" t="s">
        <v>51</v>
      </c>
      <c r="D13" s="33"/>
      <c r="E13" s="33"/>
      <c r="G13" s="19"/>
      <c r="H13" s="19"/>
    </row>
    <row r="14" spans="1:8" x14ac:dyDescent="0.25">
      <c r="A14" s="17" t="s">
        <v>57</v>
      </c>
      <c r="B14" s="26">
        <v>91874</v>
      </c>
      <c r="D14" s="33"/>
      <c r="E14" s="33"/>
      <c r="G14" s="19">
        <f>+Rates!B14+'Regulatory income &amp; petrol tax'!B14+'Grants, subsidies, donations'!B14+'Interest income'!B14+'Dividend income'!B14+'Sales and other operating incom'!B14</f>
        <v>91874</v>
      </c>
      <c r="H14" s="19">
        <f t="shared" ref="H14:H24" si="0">+B14-G14</f>
        <v>0</v>
      </c>
    </row>
    <row r="15" spans="1:8" x14ac:dyDescent="0.25">
      <c r="A15" s="17" t="s">
        <v>58</v>
      </c>
      <c r="B15" s="26">
        <v>20934</v>
      </c>
      <c r="D15" s="33">
        <f>+B15/Population!B15*1000</f>
        <v>2052.3529411764703</v>
      </c>
      <c r="E15" s="33">
        <f>+B15/'Rating units'!B15*1000</f>
        <v>2779.3414763674987</v>
      </c>
      <c r="G15" s="19">
        <f>+Rates!B15+'Regulatory income &amp; petrol tax'!B15+'Grants, subsidies, donations'!B15+'Interest income'!B15+'Dividend income'!B15+'Sales and other operating incom'!B15</f>
        <v>20934</v>
      </c>
      <c r="H15" s="19">
        <f t="shared" si="0"/>
        <v>0</v>
      </c>
    </row>
    <row r="16" spans="1:8" x14ac:dyDescent="0.25">
      <c r="A16" s="17" t="s">
        <v>59</v>
      </c>
      <c r="B16" s="26">
        <v>156291</v>
      </c>
      <c r="D16" s="33"/>
      <c r="E16" s="33"/>
      <c r="G16" s="19">
        <f>+Rates!B16+'Regulatory income &amp; petrol tax'!B16+'Grants, subsidies, donations'!B16+'Interest income'!B16+'Dividend income'!B16+'Sales and other operating incom'!B16</f>
        <v>156291</v>
      </c>
      <c r="H16" s="19">
        <f t="shared" si="0"/>
        <v>0</v>
      </c>
    </row>
    <row r="17" spans="1:8" x14ac:dyDescent="0.25">
      <c r="A17" s="17" t="s">
        <v>60</v>
      </c>
      <c r="B17" s="26">
        <v>13673</v>
      </c>
      <c r="D17" s="33">
        <f>+B17/Population!B17*1000</f>
        <v>1536.2921348314605</v>
      </c>
      <c r="E17" s="33">
        <f>+B17/'Rating units'!B17*1000</f>
        <v>2878.5263157894738</v>
      </c>
      <c r="G17" s="19">
        <f>+Rates!B17+'Regulatory income &amp; petrol tax'!B17+'Grants, subsidies, donations'!B17+'Interest income'!B17+'Dividend income'!B17+'Sales and other operating incom'!B17</f>
        <v>13673</v>
      </c>
      <c r="H17" s="19">
        <f t="shared" si="0"/>
        <v>0</v>
      </c>
    </row>
    <row r="18" spans="1:8" x14ac:dyDescent="0.25">
      <c r="A18" s="17" t="s">
        <v>61</v>
      </c>
      <c r="B18" s="26">
        <v>24357</v>
      </c>
      <c r="D18" s="33">
        <f>+B18/Population!B18*1000</f>
        <v>1790.9558823529412</v>
      </c>
      <c r="E18" s="33">
        <f>+B18/'Rating units'!B18*1000</f>
        <v>3152.6016049702307</v>
      </c>
      <c r="G18" s="19">
        <f>+Rates!B18+'Regulatory income &amp; petrol tax'!B18+'Grants, subsidies, donations'!B18+'Interest income'!B18+'Dividend income'!B18+'Sales and other operating incom'!B18</f>
        <v>24357</v>
      </c>
      <c r="H18" s="19">
        <f t="shared" si="0"/>
        <v>0</v>
      </c>
    </row>
    <row r="19" spans="1:8" x14ac:dyDescent="0.25">
      <c r="A19" s="17" t="s">
        <v>62</v>
      </c>
      <c r="B19" s="26">
        <v>35262</v>
      </c>
      <c r="D19" s="33">
        <f>+B19/Population!B19*1000</f>
        <v>1789.9492385786803</v>
      </c>
      <c r="E19" s="33">
        <f>+B19/'Rating units'!B19*1000</f>
        <v>2548.753162269606</v>
      </c>
      <c r="G19" s="19">
        <f>+Rates!B19+'Regulatory income &amp; petrol tax'!B19+'Grants, subsidies, donations'!B19+'Interest income'!B19+'Dividend income'!B19+'Sales and other operating incom'!B19</f>
        <v>35262</v>
      </c>
      <c r="H19" s="19">
        <f t="shared" si="0"/>
        <v>0</v>
      </c>
    </row>
    <row r="20" spans="1:8" x14ac:dyDescent="0.25">
      <c r="A20" s="17" t="s">
        <v>63</v>
      </c>
      <c r="B20" s="26">
        <v>5701</v>
      </c>
      <c r="D20" s="33">
        <f>+B20/Population!B20*1000</f>
        <v>9345.9016393442616</v>
      </c>
      <c r="E20" s="33">
        <f>+B20/'Rating units'!B20*1000</f>
        <v>10235.188509874326</v>
      </c>
      <c r="G20" s="19">
        <f>+Rates!B20+'Regulatory income &amp; petrol tax'!B20+'Grants, subsidies, donations'!B20+'Interest income'!B20+'Dividend income'!B20+'Sales and other operating incom'!B20</f>
        <v>5701</v>
      </c>
      <c r="H20" s="19">
        <f t="shared" si="0"/>
        <v>0</v>
      </c>
    </row>
    <row r="21" spans="1:8" x14ac:dyDescent="0.25">
      <c r="A21" s="17" t="s">
        <v>64</v>
      </c>
      <c r="B21" s="26">
        <v>841095</v>
      </c>
      <c r="D21" s="33">
        <f>+B21/Population!B21*1000</f>
        <v>2243.518271539077</v>
      </c>
      <c r="E21" s="33">
        <f>+B21/'Rating units'!B21*1000</f>
        <v>5104.6920233781839</v>
      </c>
      <c r="G21" s="19">
        <f>+Rates!B21+'Regulatory income &amp; petrol tax'!B21+'Grants, subsidies, donations'!B21+'Interest income'!B21+'Dividend income'!B21+'Sales and other operating incom'!B21</f>
        <v>841095</v>
      </c>
      <c r="H21" s="19">
        <f t="shared" si="0"/>
        <v>0</v>
      </c>
    </row>
    <row r="22" spans="1:8" x14ac:dyDescent="0.25">
      <c r="A22" s="17" t="s">
        <v>65</v>
      </c>
      <c r="B22" s="26">
        <v>31854</v>
      </c>
      <c r="D22" s="33">
        <f>+B22/Population!B22*1000</f>
        <v>1825.4441260744984</v>
      </c>
      <c r="E22" s="33">
        <f>+B22/'Rating units'!B22*1000</f>
        <v>2450.4961920147707</v>
      </c>
      <c r="G22" s="19">
        <f>+Rates!B22+'Regulatory income &amp; petrol tax'!B22+'Grants, subsidies, donations'!B22+'Interest income'!B22+'Dividend income'!B22+'Sales and other operating incom'!B22</f>
        <v>31854</v>
      </c>
      <c r="H22" s="19">
        <f t="shared" si="0"/>
        <v>0</v>
      </c>
    </row>
    <row r="23" spans="1:8" x14ac:dyDescent="0.25">
      <c r="A23" s="17" t="s">
        <v>66</v>
      </c>
      <c r="B23" s="26">
        <v>204624</v>
      </c>
      <c r="D23" s="33">
        <f>+B23/Population!B23*1000</f>
        <v>1611.2125984251968</v>
      </c>
      <c r="E23" s="33">
        <f>+B23/'Rating units'!B23*1000</f>
        <v>3683.5340497920829</v>
      </c>
      <c r="G23" s="19">
        <f>+Rates!B23+'Regulatory income &amp; petrol tax'!B23+'Grants, subsidies, donations'!B23+'Interest income'!B23+'Dividend income'!B23+'Sales and other operating incom'!B23</f>
        <v>204624</v>
      </c>
      <c r="H23" s="19">
        <f t="shared" si="0"/>
        <v>0</v>
      </c>
    </row>
    <row r="24" spans="1:8" x14ac:dyDescent="0.25">
      <c r="A24" s="17" t="s">
        <v>67</v>
      </c>
      <c r="B24" s="26">
        <v>102492</v>
      </c>
      <c r="D24" s="33">
        <f>+B24/Population!B24*1000</f>
        <v>1653.0967741935483</v>
      </c>
      <c r="E24" s="33">
        <f>+B24/'Rating units'!B24*1000</f>
        <v>2551.6468742997981</v>
      </c>
      <c r="G24" s="19">
        <f>+Rates!B24+'Regulatory income &amp; petrol tax'!B24+'Grants, subsidies, donations'!B24+'Interest income'!B24+'Dividend income'!B24+'Sales and other operating incom'!B24</f>
        <v>102492</v>
      </c>
      <c r="H24" s="19">
        <f t="shared" si="0"/>
        <v>0</v>
      </c>
    </row>
    <row r="25" spans="1:8" x14ac:dyDescent="0.25">
      <c r="A25" s="17" t="s">
        <v>68</v>
      </c>
      <c r="B25" s="22" t="s">
        <v>51</v>
      </c>
      <c r="D25" s="33"/>
      <c r="E25" s="33"/>
      <c r="G25" s="19"/>
      <c r="H25" s="19"/>
    </row>
    <row r="26" spans="1:8" x14ac:dyDescent="0.25">
      <c r="A26" s="17" t="s">
        <v>69</v>
      </c>
      <c r="B26" s="26">
        <v>75330</v>
      </c>
      <c r="D26" s="33">
        <f>+B26/Population!B26*1000</f>
        <v>1575.9414225941421</v>
      </c>
      <c r="E26" s="33">
        <f>+B26/'Rating units'!B26*1000</f>
        <v>3187.8967414303847</v>
      </c>
      <c r="G26" s="19">
        <f>+Rates!B26+'Regulatory income &amp; petrol tax'!B26+'Grants, subsidies, donations'!B26+'Interest income'!B26+'Dividend income'!B26+'Sales and other operating incom'!B26</f>
        <v>75330</v>
      </c>
      <c r="H26" s="19">
        <f t="shared" ref="H26:H44" si="1">+B26-G26</f>
        <v>0</v>
      </c>
    </row>
    <row r="27" spans="1:8" x14ac:dyDescent="0.25">
      <c r="A27" s="17" t="s">
        <v>70</v>
      </c>
      <c r="B27" s="26">
        <v>19126</v>
      </c>
      <c r="D27" s="33">
        <f>+B27/Population!B27*1000</f>
        <v>1536.2248995983937</v>
      </c>
      <c r="E27" s="33">
        <f>+B27/'Rating units'!B27*1000</f>
        <v>3165.5081098973851</v>
      </c>
      <c r="G27" s="19">
        <f>+Rates!B27+'Regulatory income &amp; petrol tax'!B27+'Grants, subsidies, donations'!B27+'Interest income'!B27+'Dividend income'!B27+'Sales and other operating incom'!B27</f>
        <v>19126</v>
      </c>
      <c r="H27" s="19">
        <f t="shared" si="1"/>
        <v>0</v>
      </c>
    </row>
    <row r="28" spans="1:8" x14ac:dyDescent="0.25">
      <c r="A28" s="17" t="s">
        <v>71</v>
      </c>
      <c r="B28" s="26">
        <v>227028</v>
      </c>
      <c r="D28" s="33"/>
      <c r="E28" s="33"/>
      <c r="G28" s="19">
        <f>+Rates!B28+'Regulatory income &amp; petrol tax'!B28+'Grants, subsidies, donations'!B28+'Interest income'!B28+'Dividend income'!B28+'Sales and other operating incom'!B28</f>
        <v>227028</v>
      </c>
      <c r="H28" s="19">
        <f t="shared" si="1"/>
        <v>0</v>
      </c>
    </row>
    <row r="29" spans="1:8" x14ac:dyDescent="0.25">
      <c r="A29" s="17" t="s">
        <v>72</v>
      </c>
      <c r="B29" s="26">
        <v>23556</v>
      </c>
      <c r="D29" s="33">
        <f>+B29/Population!B29*1000</f>
        <v>1738.4501845018449</v>
      </c>
      <c r="E29" s="33">
        <f>+B29/'Rating units'!B29*1000</f>
        <v>2586.8658027674064</v>
      </c>
      <c r="G29" s="19">
        <f>+Rates!B29+'Regulatory income &amp; petrol tax'!B29+'Grants, subsidies, donations'!B29+'Interest income'!B29+'Dividend income'!B29+'Sales and other operating incom'!B29</f>
        <v>23556</v>
      </c>
      <c r="H29" s="19">
        <f t="shared" si="1"/>
        <v>0</v>
      </c>
    </row>
    <row r="30" spans="1:8" x14ac:dyDescent="0.25">
      <c r="A30" s="17" t="s">
        <v>73</v>
      </c>
      <c r="B30" s="26">
        <v>200830</v>
      </c>
      <c r="D30" s="33">
        <f>+B30/Population!B30*1000</f>
        <v>1245.8436724565759</v>
      </c>
      <c r="E30" s="33">
        <f>+B30/'Rating units'!B30*1000</f>
        <v>3548.2332155477029</v>
      </c>
      <c r="G30" s="19">
        <f>+Rates!B30+'Regulatory income &amp; petrol tax'!B30+'Grants, subsidies, donations'!B30+'Interest income'!B30+'Dividend income'!B30+'Sales and other operating incom'!B30</f>
        <v>200830</v>
      </c>
      <c r="H30" s="19">
        <f t="shared" si="1"/>
        <v>0</v>
      </c>
    </row>
    <row r="31" spans="1:8" x14ac:dyDescent="0.25">
      <c r="A31" s="17" t="s">
        <v>74</v>
      </c>
      <c r="B31" s="26">
        <v>97904</v>
      </c>
      <c r="D31" s="33">
        <f>+B31/Population!B31*1000</f>
        <v>1245.5979643765904</v>
      </c>
      <c r="E31" s="33">
        <f>+B31/'Rating units'!B31*1000</f>
        <v>3181.2835093419985</v>
      </c>
      <c r="G31" s="19">
        <f>+Rates!B31+'Regulatory income &amp; petrol tax'!B31+'Grants, subsidies, donations'!B31+'Interest income'!B31+'Dividend income'!B31+'Sales and other operating incom'!B31</f>
        <v>97904</v>
      </c>
      <c r="H31" s="19">
        <f t="shared" si="1"/>
        <v>0</v>
      </c>
    </row>
    <row r="32" spans="1:8" x14ac:dyDescent="0.25">
      <c r="A32" s="17" t="s">
        <v>75</v>
      </c>
      <c r="B32" s="26">
        <v>31305</v>
      </c>
      <c r="D32" s="33">
        <f>+B32/Population!B32*1000</f>
        <v>1601.2787723785166</v>
      </c>
      <c r="E32" s="33">
        <f>+B32/'Rating units'!B32*1000</f>
        <v>2934.2018933358327</v>
      </c>
      <c r="G32" s="19">
        <f>+Rates!B32+'Regulatory income &amp; petrol tax'!B32+'Grants, subsidies, donations'!B32+'Interest income'!B32+'Dividend income'!B32+'Sales and other operating incom'!B32</f>
        <v>31305</v>
      </c>
      <c r="H32" s="19">
        <f t="shared" si="1"/>
        <v>0</v>
      </c>
    </row>
    <row r="33" spans="1:8" x14ac:dyDescent="0.25">
      <c r="A33" s="17" t="s">
        <v>76</v>
      </c>
      <c r="B33" s="26">
        <v>42344</v>
      </c>
      <c r="D33" s="33"/>
      <c r="E33" s="33"/>
      <c r="G33" s="19">
        <f>+Rates!B33+'Regulatory income &amp; petrol tax'!B33+'Grants, subsidies, donations'!B33+'Interest income'!B33+'Dividend income'!B33+'Sales and other operating incom'!B33</f>
        <v>42344</v>
      </c>
      <c r="H33" s="19">
        <f t="shared" si="1"/>
        <v>0</v>
      </c>
    </row>
    <row r="34" spans="1:8" x14ac:dyDescent="0.25">
      <c r="A34" s="17" t="s">
        <v>77</v>
      </c>
      <c r="B34" s="26">
        <v>43347</v>
      </c>
      <c r="D34" s="33">
        <f>+B34/Population!B34*1000</f>
        <v>1358.8401253918496</v>
      </c>
      <c r="E34" s="33">
        <f>+B34/'Rating units'!B34*1000</f>
        <v>2398.1742738589214</v>
      </c>
      <c r="G34" s="19">
        <f>+Rates!B34+'Regulatory income &amp; petrol tax'!B34+'Grants, subsidies, donations'!B34+'Interest income'!B34+'Dividend income'!B34+'Sales and other operating incom'!B34</f>
        <v>43347</v>
      </c>
      <c r="H34" s="19">
        <f t="shared" si="1"/>
        <v>0</v>
      </c>
    </row>
    <row r="35" spans="1:8" x14ac:dyDescent="0.25">
      <c r="A35" s="17" t="s">
        <v>78</v>
      </c>
      <c r="B35" s="26">
        <v>35328</v>
      </c>
      <c r="D35" s="33">
        <f>+B35/Population!B35*1000</f>
        <v>2781.732283464567</v>
      </c>
      <c r="E35" s="33">
        <f>+B35/'Rating units'!B35*1000</f>
        <v>4413.7931034482754</v>
      </c>
      <c r="G35" s="19">
        <f>+Rates!B35+'Regulatory income &amp; petrol tax'!B35+'Grants, subsidies, donations'!B35+'Interest income'!B35+'Dividend income'!B35+'Sales and other operating incom'!B35</f>
        <v>35328</v>
      </c>
      <c r="H35" s="19">
        <f t="shared" si="1"/>
        <v>0</v>
      </c>
    </row>
    <row r="36" spans="1:8" x14ac:dyDescent="0.25">
      <c r="A36" s="17" t="s">
        <v>79</v>
      </c>
      <c r="B36" s="26">
        <v>140192</v>
      </c>
      <c r="D36" s="33">
        <f>+B36/Population!B36*1000</f>
        <v>1355.8220502901354</v>
      </c>
      <c r="E36" s="33">
        <f>+B36/'Rating units'!B36*1000</f>
        <v>3613.2890022938736</v>
      </c>
      <c r="G36" s="19">
        <f>+Rates!B36+'Regulatory income &amp; petrol tax'!B36+'Grants, subsidies, donations'!B36+'Interest income'!B36+'Dividend income'!B36+'Sales and other operating incom'!B36</f>
        <v>140192</v>
      </c>
      <c r="H36" s="19">
        <f t="shared" si="1"/>
        <v>0</v>
      </c>
    </row>
    <row r="37" spans="1:8" x14ac:dyDescent="0.25">
      <c r="A37" s="17" t="s">
        <v>80</v>
      </c>
      <c r="B37" s="26">
        <v>78941</v>
      </c>
      <c r="D37" s="33">
        <f>+B37/Population!B37*1000</f>
        <v>1443.162705667276</v>
      </c>
      <c r="E37" s="33">
        <f>+B37/'Rating units'!B37*1000</f>
        <v>3131.3367711225706</v>
      </c>
      <c r="G37" s="19">
        <f>+Rates!B37+'Regulatory income &amp; petrol tax'!B37+'Grants, subsidies, donations'!B37+'Interest income'!B37+'Dividend income'!B37+'Sales and other operating incom'!B37</f>
        <v>78941</v>
      </c>
      <c r="H37" s="19">
        <f t="shared" si="1"/>
        <v>0</v>
      </c>
    </row>
    <row r="38" spans="1:8" x14ac:dyDescent="0.25">
      <c r="A38" s="17" t="s">
        <v>81</v>
      </c>
      <c r="B38" s="26">
        <v>8344</v>
      </c>
      <c r="D38" s="33">
        <f>+B38/Population!B38*1000</f>
        <v>2236.9973190348524</v>
      </c>
      <c r="E38" s="33">
        <f>+B38/'Rating units'!B38*1000</f>
        <v>2449.7944803288315</v>
      </c>
      <c r="G38" s="19">
        <f>+Rates!B38+'Regulatory income &amp; petrol tax'!B38+'Grants, subsidies, donations'!B38+'Interest income'!B38+'Dividend income'!B38+'Sales and other operating incom'!B38</f>
        <v>8344</v>
      </c>
      <c r="H38" s="19">
        <f t="shared" si="1"/>
        <v>0</v>
      </c>
    </row>
    <row r="39" spans="1:8" x14ac:dyDescent="0.25">
      <c r="A39" s="17" t="s">
        <v>82</v>
      </c>
      <c r="B39" s="26">
        <v>46781</v>
      </c>
      <c r="D39" s="33">
        <f>+B39/Population!B39*1000</f>
        <v>2155.8064516129034</v>
      </c>
      <c r="E39" s="33">
        <f>+B39/'Rating units'!B39*1000</f>
        <v>3290.4972919743968</v>
      </c>
      <c r="G39" s="19">
        <f>+Rates!B39+'Regulatory income &amp; petrol tax'!B39+'Grants, subsidies, donations'!B39+'Interest income'!B39+'Dividend income'!B39+'Sales and other operating incom'!B39</f>
        <v>46781</v>
      </c>
      <c r="H39" s="19">
        <f t="shared" si="1"/>
        <v>0</v>
      </c>
    </row>
    <row r="40" spans="1:8" x14ac:dyDescent="0.25">
      <c r="A40" s="17" t="s">
        <v>83</v>
      </c>
      <c r="B40" s="26">
        <v>65011</v>
      </c>
      <c r="D40" s="33">
        <f>+B40/Population!B40*1000</f>
        <v>1247.8119001919385</v>
      </c>
      <c r="E40" s="33">
        <f>+B40/'Rating units'!B40*1000</f>
        <v>2652.1029657732633</v>
      </c>
      <c r="G40" s="19">
        <f>+Rates!B40+'Regulatory income &amp; petrol tax'!B40+'Grants, subsidies, donations'!B40+'Interest income'!B40+'Dividend income'!B40+'Sales and other operating incom'!B40</f>
        <v>65011</v>
      </c>
      <c r="H40" s="19">
        <f t="shared" si="1"/>
        <v>0</v>
      </c>
    </row>
    <row r="41" spans="1:8" x14ac:dyDescent="0.25">
      <c r="A41" s="17" t="s">
        <v>84</v>
      </c>
      <c r="B41" s="26">
        <v>10722</v>
      </c>
      <c r="D41" s="33">
        <f>+B41/Population!B41*1000</f>
        <v>1576.7647058823529</v>
      </c>
      <c r="E41" s="33">
        <f>+B41/'Rating units'!B41*1000</f>
        <v>3661.8852459016393</v>
      </c>
      <c r="G41" s="19">
        <f>+Rates!B41+'Regulatory income &amp; petrol tax'!B41+'Grants, subsidies, donations'!B41+'Interest income'!B41+'Dividend income'!B41+'Sales and other operating incom'!B41</f>
        <v>10722</v>
      </c>
      <c r="H41" s="19">
        <f t="shared" si="1"/>
        <v>0</v>
      </c>
    </row>
    <row r="42" spans="1:8" x14ac:dyDescent="0.25">
      <c r="A42" s="17" t="s">
        <v>85</v>
      </c>
      <c r="B42" s="26">
        <v>15409</v>
      </c>
      <c r="D42" s="33">
        <f>+B42/Population!B42*1000</f>
        <v>3409.070796460177</v>
      </c>
      <c r="E42" s="33">
        <f>+B42/'Rating units'!B42*1000</f>
        <v>3468.9329131022064</v>
      </c>
      <c r="G42" s="19">
        <f>+Rates!B42+'Regulatory income &amp; petrol tax'!B42+'Grants, subsidies, donations'!B42+'Interest income'!B42+'Dividend income'!B42+'Sales and other operating incom'!B42</f>
        <v>15409</v>
      </c>
      <c r="H42" s="19">
        <f t="shared" si="1"/>
        <v>0</v>
      </c>
    </row>
    <row r="43" spans="1:8" x14ac:dyDescent="0.25">
      <c r="A43" s="17" t="s">
        <v>86</v>
      </c>
      <c r="B43" s="26">
        <v>42380</v>
      </c>
      <c r="D43" s="33">
        <f>+B43/Population!B43*1000</f>
        <v>1422.1476510067114</v>
      </c>
      <c r="E43" s="33">
        <f>+B43/'Rating units'!B43*1000</f>
        <v>2896.9854398796906</v>
      </c>
      <c r="G43" s="19">
        <f>+Rates!B43+'Regulatory income &amp; petrol tax'!B43+'Grants, subsidies, donations'!B43+'Interest income'!B43+'Dividend income'!B43+'Sales and other operating incom'!B43</f>
        <v>42380</v>
      </c>
      <c r="H43" s="19">
        <f t="shared" si="1"/>
        <v>0</v>
      </c>
    </row>
    <row r="44" spans="1:8" x14ac:dyDescent="0.25">
      <c r="A44" s="17" t="s">
        <v>87</v>
      </c>
      <c r="B44" s="26">
        <v>58983</v>
      </c>
      <c r="D44" s="33"/>
      <c r="E44" s="33"/>
      <c r="G44" s="19">
        <f>+Rates!B44+'Regulatory income &amp; petrol tax'!B44+'Grants, subsidies, donations'!B44+'Interest income'!B44+'Dividend income'!B44+'Sales and other operating incom'!B44</f>
        <v>58983</v>
      </c>
      <c r="H44" s="19">
        <f t="shared" si="1"/>
        <v>0</v>
      </c>
    </row>
    <row r="45" spans="1:8" x14ac:dyDescent="0.25">
      <c r="A45" s="17" t="s">
        <v>88</v>
      </c>
      <c r="B45" s="22" t="s">
        <v>51</v>
      </c>
      <c r="D45" s="33"/>
      <c r="E45" s="33"/>
      <c r="G45" s="19"/>
      <c r="H45" s="19"/>
    </row>
    <row r="46" spans="1:8" x14ac:dyDescent="0.25">
      <c r="A46" s="17" t="s">
        <v>89</v>
      </c>
      <c r="B46" s="26">
        <v>103715</v>
      </c>
      <c r="D46" s="33">
        <f>+B46/Population!B46*1000</f>
        <v>2279.4505494505493</v>
      </c>
      <c r="E46" s="33">
        <f>+B46/'Rating units'!B46*1000</f>
        <v>3916.8775255863134</v>
      </c>
      <c r="G46" s="19">
        <f>+Rates!B46+'Regulatory income &amp; petrol tax'!B46+'Grants, subsidies, donations'!B46+'Interest income'!B46+'Dividend income'!B46+'Sales and other operating incom'!B46</f>
        <v>103715</v>
      </c>
      <c r="H46" s="19">
        <f t="shared" ref="H46:H51" si="2">+B46-G46</f>
        <v>0</v>
      </c>
    </row>
    <row r="47" spans="1:8" x14ac:dyDescent="0.25">
      <c r="A47" s="17" t="s">
        <v>90</v>
      </c>
      <c r="B47" s="26">
        <v>36688</v>
      </c>
      <c r="D47" s="33">
        <f>+B47/Population!B47*1000</f>
        <v>1491.3821138211383</v>
      </c>
      <c r="E47" s="33">
        <f>+B47/'Rating units'!B47*1000</f>
        <v>3009.6800656275636</v>
      </c>
      <c r="G47" s="19">
        <f>+Rates!B47+'Regulatory income &amp; petrol tax'!B47+'Grants, subsidies, donations'!B47+'Interest income'!B47+'Dividend income'!B47+'Sales and other operating incom'!B47</f>
        <v>36688</v>
      </c>
      <c r="H47" s="19">
        <f t="shared" si="2"/>
        <v>0</v>
      </c>
    </row>
    <row r="48" spans="1:8" x14ac:dyDescent="0.25">
      <c r="A48" s="17" t="s">
        <v>91</v>
      </c>
      <c r="B48" s="26">
        <v>44281</v>
      </c>
      <c r="D48" s="33">
        <f>+B48/Population!B48*1000</f>
        <v>1298.5630498533724</v>
      </c>
      <c r="E48" s="33">
        <f>+B48/'Rating units'!B48*1000</f>
        <v>2920.9295575828337</v>
      </c>
      <c r="G48" s="19">
        <f>+Rates!B48+'Regulatory income &amp; petrol tax'!B48+'Grants, subsidies, donations'!B48+'Interest income'!B48+'Dividend income'!B48+'Sales and other operating incom'!B48</f>
        <v>44281</v>
      </c>
      <c r="H48" s="19">
        <f t="shared" si="2"/>
        <v>0</v>
      </c>
    </row>
    <row r="49" spans="1:8" x14ac:dyDescent="0.25">
      <c r="A49" s="17" t="s">
        <v>92</v>
      </c>
      <c r="B49" s="26">
        <v>89650</v>
      </c>
      <c r="D49" s="33">
        <f>+B49/Population!B49*1000</f>
        <v>1467.2667757774141</v>
      </c>
      <c r="E49" s="33">
        <f>+B49/'Rating units'!B49*1000</f>
        <v>3479.7966075379422</v>
      </c>
      <c r="G49" s="19">
        <f>+Rates!B49+'Regulatory income &amp; petrol tax'!B49+'Grants, subsidies, donations'!B49+'Interest income'!B49+'Dividend income'!B49+'Sales and other operating incom'!B49</f>
        <v>89650</v>
      </c>
      <c r="H49" s="19">
        <f t="shared" si="2"/>
        <v>0</v>
      </c>
    </row>
    <row r="50" spans="1:8" x14ac:dyDescent="0.25">
      <c r="A50" s="17" t="s">
        <v>93</v>
      </c>
      <c r="B50" s="26">
        <v>92182</v>
      </c>
      <c r="D50" s="33">
        <f>+B50/Population!B50*1000</f>
        <v>1821.7786561264822</v>
      </c>
      <c r="E50" s="33">
        <f>+B50/'Rating units'!B50*1000</f>
        <v>4199.2529154518952</v>
      </c>
      <c r="G50" s="19">
        <f>+Rates!B50+'Regulatory income &amp; petrol tax'!B50+'Grants, subsidies, donations'!B50+'Interest income'!B50+'Dividend income'!B50+'Sales and other operating incom'!B50</f>
        <v>92182</v>
      </c>
      <c r="H50" s="19">
        <f t="shared" si="2"/>
        <v>0</v>
      </c>
    </row>
    <row r="51" spans="1:8" x14ac:dyDescent="0.25">
      <c r="A51" s="17" t="s">
        <v>94</v>
      </c>
      <c r="B51" s="26">
        <v>125939</v>
      </c>
      <c r="D51" s="33">
        <f>+B51/Population!B51*1000</f>
        <v>1578.1829573934838</v>
      </c>
      <c r="E51" s="33">
        <f>+B51/'Rating units'!B51*1000</f>
        <v>3590.2560009122526</v>
      </c>
      <c r="G51" s="19">
        <f>+Rates!B51+'Regulatory income &amp; petrol tax'!B51+'Grants, subsidies, donations'!B51+'Interest income'!B51+'Dividend income'!B51+'Sales and other operating incom'!B51</f>
        <v>125939</v>
      </c>
      <c r="H51" s="19">
        <f t="shared" si="2"/>
        <v>0</v>
      </c>
    </row>
    <row r="52" spans="1:8" x14ac:dyDescent="0.25">
      <c r="A52" s="17" t="s">
        <v>95</v>
      </c>
      <c r="B52" s="22" t="s">
        <v>51</v>
      </c>
      <c r="D52" s="33"/>
      <c r="E52" s="33"/>
      <c r="G52" s="19"/>
      <c r="H52" s="19"/>
    </row>
    <row r="53" spans="1:8" x14ac:dyDescent="0.25">
      <c r="A53" s="17" t="s">
        <v>96</v>
      </c>
      <c r="B53" s="26">
        <v>34938</v>
      </c>
      <c r="D53" s="33"/>
      <c r="E53" s="33"/>
      <c r="G53" s="19">
        <f>+Rates!B53+'Regulatory income &amp; petrol tax'!B53+'Grants, subsidies, donations'!B53+'Interest income'!B53+'Dividend income'!B53+'Sales and other operating incom'!B53</f>
        <v>34938</v>
      </c>
      <c r="H53" s="19">
        <f>+B53-G53</f>
        <v>0</v>
      </c>
    </row>
    <row r="54" spans="1:8" x14ac:dyDescent="0.25">
      <c r="A54" s="17" t="s">
        <v>97</v>
      </c>
      <c r="B54" s="26">
        <v>12430</v>
      </c>
      <c r="D54" s="33">
        <f>+B54/Population!B54*1000</f>
        <v>1409.2970521541949</v>
      </c>
      <c r="E54" s="33">
        <f>+B54/'Rating units'!B54*1000</f>
        <v>2232.3994252873563</v>
      </c>
      <c r="G54" s="19">
        <f>+Rates!B54+'Regulatory income &amp; petrol tax'!B54+'Grants, subsidies, donations'!B54+'Interest income'!B54+'Dividend income'!B54+'Sales and other operating incom'!B54</f>
        <v>12430</v>
      </c>
      <c r="H54" s="19">
        <f>+B54-G54</f>
        <v>0</v>
      </c>
    </row>
    <row r="55" spans="1:8" x14ac:dyDescent="0.25">
      <c r="A55" s="17" t="s">
        <v>98</v>
      </c>
      <c r="B55" s="26">
        <v>33080</v>
      </c>
      <c r="D55" s="33"/>
      <c r="E55" s="33"/>
      <c r="G55" s="19">
        <f>+Rates!B55+'Regulatory income &amp; petrol tax'!B55+'Grants, subsidies, donations'!B55+'Interest income'!B55+'Dividend income'!B55+'Sales and other operating incom'!B55</f>
        <v>33080</v>
      </c>
      <c r="H55" s="19">
        <f>+B55-G55</f>
        <v>0</v>
      </c>
    </row>
    <row r="56" spans="1:8" x14ac:dyDescent="0.25">
      <c r="A56" s="17" t="s">
        <v>99</v>
      </c>
      <c r="B56" s="26">
        <v>15625</v>
      </c>
      <c r="D56" s="33">
        <f>+B56/Population!B56*1000</f>
        <v>1565.63126252505</v>
      </c>
      <c r="E56" s="33">
        <f>+B56/'Rating units'!B56*1000</f>
        <v>2869.6051423324152</v>
      </c>
      <c r="G56" s="19">
        <f>+Rates!B56+'Regulatory income &amp; petrol tax'!B56+'Grants, subsidies, donations'!B56+'Interest income'!B56+'Dividend income'!B56+'Sales and other operating incom'!B56</f>
        <v>15625</v>
      </c>
      <c r="H56" s="19">
        <f>+B56-G56</f>
        <v>0</v>
      </c>
    </row>
    <row r="57" spans="1:8" x14ac:dyDescent="0.25">
      <c r="A57" s="17" t="s">
        <v>100</v>
      </c>
      <c r="B57" s="26">
        <v>110739</v>
      </c>
      <c r="D57" s="33">
        <f>+B57/Population!B57*1000</f>
        <v>1283.1865585168018</v>
      </c>
      <c r="E57" s="33">
        <f>+B57/'Rating units'!B57*1000</f>
        <v>3382.7895894428152</v>
      </c>
      <c r="G57" s="19">
        <f>+Rates!B57+'Regulatory income &amp; petrol tax'!B57+'Grants, subsidies, donations'!B57+'Interest income'!B57+'Dividend income'!B57+'Sales and other operating incom'!B57</f>
        <v>110739</v>
      </c>
      <c r="H57" s="19">
        <f>+B57-G57</f>
        <v>0</v>
      </c>
    </row>
    <row r="58" spans="1:8" x14ac:dyDescent="0.25">
      <c r="A58" s="17" t="s">
        <v>101</v>
      </c>
      <c r="B58" s="22" t="s">
        <v>51</v>
      </c>
      <c r="D58" s="33"/>
      <c r="E58" s="33"/>
      <c r="G58" s="19"/>
      <c r="H58" s="19"/>
    </row>
    <row r="59" spans="1:8" x14ac:dyDescent="0.25">
      <c r="A59" s="17" t="s">
        <v>102</v>
      </c>
      <c r="B59" s="26">
        <v>72873</v>
      </c>
      <c r="D59" s="33">
        <f>+B59/Population!B59*1000</f>
        <v>1315.3971119133573</v>
      </c>
      <c r="E59" s="33">
        <f>+B59/'Rating units'!B59*1000</f>
        <v>3987.1423100071129</v>
      </c>
      <c r="G59" s="19">
        <f>+Rates!B59+'Regulatory income &amp; petrol tax'!B59+'Grants, subsidies, donations'!B59+'Interest income'!B59+'Dividend income'!B59+'Sales and other operating incom'!B59</f>
        <v>72873</v>
      </c>
      <c r="H59" s="19">
        <f>+B59-G59</f>
        <v>0</v>
      </c>
    </row>
    <row r="60" spans="1:8" x14ac:dyDescent="0.25">
      <c r="A60" s="17" t="s">
        <v>103</v>
      </c>
      <c r="B60" s="26">
        <v>97626</v>
      </c>
      <c r="D60" s="33">
        <f>+B60/Population!B60*1000</f>
        <v>2813.4293948126801</v>
      </c>
      <c r="E60" s="33">
        <f>+B60/'Rating units'!B60*1000</f>
        <v>4358.3035714285716</v>
      </c>
      <c r="G60" s="19">
        <f>+Rates!B60+'Regulatory income &amp; petrol tax'!B60+'Grants, subsidies, donations'!B60+'Interest income'!B60+'Dividend income'!B60+'Sales and other operating incom'!B60</f>
        <v>97626</v>
      </c>
      <c r="H60" s="19">
        <f>+B60-G60</f>
        <v>0</v>
      </c>
    </row>
    <row r="61" spans="1:8" x14ac:dyDescent="0.25">
      <c r="A61" s="17" t="s">
        <v>104</v>
      </c>
      <c r="B61" s="26">
        <v>31447</v>
      </c>
      <c r="D61" s="33">
        <f>+B61/Population!B61*1000</f>
        <v>2124.7972972972975</v>
      </c>
      <c r="E61" s="33">
        <f>+B61/'Rating units'!B61*1000</f>
        <v>3467.1444321940462</v>
      </c>
      <c r="G61" s="19">
        <f>+Rates!B61+'Regulatory income &amp; petrol tax'!B61+'Grants, subsidies, donations'!B61+'Interest income'!B61+'Dividend income'!B61+'Sales and other operating incom'!B61</f>
        <v>31447</v>
      </c>
      <c r="H61" s="19">
        <f>+B61-G61</f>
        <v>0</v>
      </c>
    </row>
    <row r="62" spans="1:8" x14ac:dyDescent="0.25">
      <c r="A62" s="17" t="s">
        <v>105</v>
      </c>
      <c r="B62" s="22" t="s">
        <v>51</v>
      </c>
      <c r="D62" s="33"/>
      <c r="E62" s="33"/>
      <c r="G62" s="19"/>
      <c r="H62" s="19"/>
    </row>
    <row r="63" spans="1:8" x14ac:dyDescent="0.25">
      <c r="A63" s="17" t="s">
        <v>106</v>
      </c>
      <c r="B63" s="26">
        <v>107703</v>
      </c>
      <c r="D63" s="33">
        <f>+B63/Population!B63*1000</f>
        <v>1527.7021276595744</v>
      </c>
      <c r="E63" s="33">
        <f>+B63/'Rating units'!B63*1000</f>
        <v>3739.6875</v>
      </c>
      <c r="G63" s="19">
        <f>+Rates!B63+'Regulatory income &amp; petrol tax'!B63+'Grants, subsidies, donations'!B63+'Interest income'!B63+'Dividend income'!B63+'Sales and other operating incom'!B63</f>
        <v>107703</v>
      </c>
      <c r="H63" s="19">
        <f t="shared" ref="H63:H85" si="3">+B63-G63</f>
        <v>0</v>
      </c>
    </row>
    <row r="64" spans="1:8" x14ac:dyDescent="0.25">
      <c r="A64" s="17" t="s">
        <v>107</v>
      </c>
      <c r="B64" s="26">
        <v>32935</v>
      </c>
      <c r="D64" s="33">
        <f>+B64/Population!B64*1000</f>
        <v>2634.7999999999997</v>
      </c>
      <c r="E64" s="33">
        <f>+B64/'Rating units'!B64*1000</f>
        <v>3334.5145287030477</v>
      </c>
      <c r="G64" s="19">
        <f>+Rates!B64+'Regulatory income &amp; petrol tax'!B64+'Grants, subsidies, donations'!B64+'Interest income'!B64+'Dividend income'!B64+'Sales and other operating incom'!B64</f>
        <v>32935</v>
      </c>
      <c r="H64" s="19">
        <f t="shared" si="3"/>
        <v>0</v>
      </c>
    </row>
    <row r="65" spans="1:8" x14ac:dyDescent="0.25">
      <c r="A65" s="17" t="s">
        <v>108</v>
      </c>
      <c r="B65" s="26">
        <v>76341</v>
      </c>
      <c r="D65" s="33">
        <f>+B65/Population!B65*1000</f>
        <v>1358.3807829181496</v>
      </c>
      <c r="E65" s="33">
        <f>+B65/'Rating units'!B65*1000</f>
        <v>3288.1509238919757</v>
      </c>
      <c r="G65" s="19">
        <f>+Rates!B65+'Regulatory income &amp; petrol tax'!B65+'Grants, subsidies, donations'!B65+'Interest income'!B65+'Dividend income'!B65+'Sales and other operating incom'!B65</f>
        <v>76341</v>
      </c>
      <c r="H65" s="19">
        <f t="shared" si="3"/>
        <v>0</v>
      </c>
    </row>
    <row r="66" spans="1:8" x14ac:dyDescent="0.25">
      <c r="A66" s="17" t="s">
        <v>109</v>
      </c>
      <c r="B66" s="26">
        <v>51611</v>
      </c>
      <c r="D66" s="33">
        <f>+B66/Population!B66*1000</f>
        <v>1863.2129963898917</v>
      </c>
      <c r="E66" s="33">
        <f>+B66/'Rating units'!B66*1000</f>
        <v>3460.8060081807816</v>
      </c>
      <c r="G66" s="19">
        <f>+Rates!B66+'Regulatory income &amp; petrol tax'!B66+'Grants, subsidies, donations'!B66+'Interest income'!B66+'Dividend income'!B66+'Sales and other operating incom'!B66</f>
        <v>51611</v>
      </c>
      <c r="H66" s="19">
        <f t="shared" si="3"/>
        <v>0</v>
      </c>
    </row>
    <row r="67" spans="1:8" x14ac:dyDescent="0.25">
      <c r="A67" s="17" t="s">
        <v>110</v>
      </c>
      <c r="B67" s="26">
        <v>32980</v>
      </c>
      <c r="D67" s="33">
        <f>+B67/Population!B67*1000</f>
        <v>1385.7142857142858</v>
      </c>
      <c r="E67" s="33">
        <f>+B67/'Rating units'!B67*1000</f>
        <v>3089.4613583138171</v>
      </c>
      <c r="G67" s="19">
        <f>+Rates!B67+'Regulatory income &amp; petrol tax'!B67+'Grants, subsidies, donations'!B67+'Interest income'!B67+'Dividend income'!B67+'Sales and other operating incom'!B67</f>
        <v>32980</v>
      </c>
      <c r="H67" s="19">
        <f t="shared" si="3"/>
        <v>0</v>
      </c>
    </row>
    <row r="68" spans="1:8" x14ac:dyDescent="0.25">
      <c r="A68" s="17" t="s">
        <v>111</v>
      </c>
      <c r="B68" s="26">
        <v>17144</v>
      </c>
      <c r="D68" s="33">
        <f>+B68/Population!B68*1000</f>
        <v>1697.4257425742574</v>
      </c>
      <c r="E68" s="33">
        <f>+B68/'Rating units'!B68*1000</f>
        <v>2617.4045801526718</v>
      </c>
      <c r="G68" s="19">
        <f>+Rates!B68+'Regulatory income &amp; petrol tax'!B68+'Grants, subsidies, donations'!B68+'Interest income'!B68+'Dividend income'!B68+'Sales and other operating incom'!B68</f>
        <v>17144</v>
      </c>
      <c r="H68" s="19">
        <f t="shared" si="3"/>
        <v>0</v>
      </c>
    </row>
    <row r="69" spans="1:8" x14ac:dyDescent="0.25">
      <c r="A69" s="17" t="s">
        <v>112</v>
      </c>
      <c r="B69" s="26">
        <v>60145</v>
      </c>
      <c r="D69" s="33">
        <f>+B69/Population!B69*1000</f>
        <v>1946.4401294498382</v>
      </c>
      <c r="E69" s="33">
        <f>+B69/'Rating units'!B69*1000</f>
        <v>2853.178368121442</v>
      </c>
      <c r="G69" s="19">
        <f>+Rates!B69+'Regulatory income &amp; petrol tax'!B69+'Grants, subsidies, donations'!B69+'Interest income'!B69+'Dividend income'!B69+'Sales and other operating incom'!B69</f>
        <v>60145</v>
      </c>
      <c r="H69" s="19">
        <f t="shared" si="3"/>
        <v>0</v>
      </c>
    </row>
    <row r="70" spans="1:8" x14ac:dyDescent="0.25">
      <c r="A70" s="17" t="s">
        <v>113</v>
      </c>
      <c r="B70" s="26">
        <v>27870</v>
      </c>
      <c r="D70" s="33"/>
      <c r="E70" s="33"/>
      <c r="G70" s="19">
        <f>+Rates!B70+'Regulatory income &amp; petrol tax'!B70+'Grants, subsidies, donations'!B70+'Interest income'!B70+'Dividend income'!B70+'Sales and other operating incom'!B70</f>
        <v>27870</v>
      </c>
      <c r="H70" s="19">
        <f t="shared" si="3"/>
        <v>0</v>
      </c>
    </row>
    <row r="71" spans="1:8" x14ac:dyDescent="0.25">
      <c r="A71" s="17" t="s">
        <v>114</v>
      </c>
      <c r="B71" s="26">
        <v>18817</v>
      </c>
      <c r="D71" s="33">
        <f>+B71/Population!B71*1000</f>
        <v>2023.3333333333335</v>
      </c>
      <c r="E71" s="33">
        <f>+B71/'Rating units'!B71*1000</f>
        <v>4270.7671357240124</v>
      </c>
      <c r="G71" s="19">
        <f>+Rates!B71+'Regulatory income &amp; petrol tax'!B71+'Grants, subsidies, donations'!B71+'Interest income'!B71+'Dividend income'!B71+'Sales and other operating incom'!B71</f>
        <v>18817</v>
      </c>
      <c r="H71" s="19">
        <f t="shared" si="3"/>
        <v>0</v>
      </c>
    </row>
    <row r="72" spans="1:8" x14ac:dyDescent="0.25">
      <c r="A72" s="17" t="s">
        <v>115</v>
      </c>
      <c r="B72" s="26">
        <v>24724</v>
      </c>
      <c r="D72" s="33"/>
      <c r="E72" s="33"/>
      <c r="G72" s="19">
        <f>+Rates!B72+'Regulatory income &amp; petrol tax'!B72+'Grants, subsidies, donations'!B72+'Interest income'!B72+'Dividend income'!B72+'Sales and other operating incom'!B72</f>
        <v>24724</v>
      </c>
      <c r="H72" s="19">
        <f t="shared" si="3"/>
        <v>0</v>
      </c>
    </row>
    <row r="73" spans="1:8" x14ac:dyDescent="0.25">
      <c r="A73" s="17" t="s">
        <v>116</v>
      </c>
      <c r="B73" s="26">
        <v>31371</v>
      </c>
      <c r="D73" s="33">
        <f>+B73/Population!B73*1000</f>
        <v>1787.5213675213674</v>
      </c>
      <c r="E73" s="33">
        <f>+B73/'Rating units'!B73*1000</f>
        <v>2922.8547470418339</v>
      </c>
      <c r="G73" s="19">
        <f>+Rates!B73+'Regulatory income &amp; petrol tax'!B73+'Grants, subsidies, donations'!B73+'Interest income'!B73+'Dividend income'!B73+'Sales and other operating incom'!B73</f>
        <v>31371</v>
      </c>
      <c r="H73" s="19">
        <f t="shared" si="3"/>
        <v>0</v>
      </c>
    </row>
    <row r="74" spans="1:8" x14ac:dyDescent="0.25">
      <c r="A74" s="17" t="s">
        <v>117</v>
      </c>
      <c r="B74" s="26">
        <v>98424</v>
      </c>
      <c r="D74" s="33">
        <f>+B74/Population!B74*1000</f>
        <v>1960.6374501992032</v>
      </c>
      <c r="E74" s="33">
        <f>+B74/'Rating units'!B74*1000</f>
        <v>4127.3116115234616</v>
      </c>
      <c r="G74" s="19">
        <f>+Rates!B74+'Regulatory income &amp; petrol tax'!B74+'Grants, subsidies, donations'!B74+'Interest income'!B74+'Dividend income'!B74+'Sales and other operating incom'!B74</f>
        <v>98424</v>
      </c>
      <c r="H74" s="19">
        <f t="shared" si="3"/>
        <v>0</v>
      </c>
    </row>
    <row r="75" spans="1:8" x14ac:dyDescent="0.25">
      <c r="A75" s="17" t="s">
        <v>118</v>
      </c>
      <c r="B75" s="26">
        <v>78607</v>
      </c>
      <c r="D75" s="33">
        <f>+B75/Population!B75*1000</f>
        <v>2171.4640883977904</v>
      </c>
      <c r="E75" s="33">
        <f>+B75/'Rating units'!B75*1000</f>
        <v>3547.2472924187723</v>
      </c>
      <c r="G75" s="19">
        <f>+Rates!B75+'Regulatory income &amp; petrol tax'!B75+'Grants, subsidies, donations'!B75+'Interest income'!B75+'Dividend income'!B75+'Sales and other operating incom'!B75</f>
        <v>78607</v>
      </c>
      <c r="H75" s="19">
        <f t="shared" si="3"/>
        <v>0</v>
      </c>
    </row>
    <row r="76" spans="1:8" x14ac:dyDescent="0.25">
      <c r="A76" s="17" t="s">
        <v>119</v>
      </c>
      <c r="B76" s="26">
        <v>185974</v>
      </c>
      <c r="D76" s="33">
        <f>+B76/Population!B76*1000</f>
        <v>1450.6552262090484</v>
      </c>
      <c r="E76" s="33">
        <f>+B76/'Rating units'!B76*1000</f>
        <v>3515.3107515499773</v>
      </c>
      <c r="G76" s="19">
        <f>+Rates!B76+'Regulatory income &amp; petrol tax'!B76+'Grants, subsidies, donations'!B76+'Interest income'!B76+'Dividend income'!B76+'Sales and other operating incom'!B76</f>
        <v>185974</v>
      </c>
      <c r="H76" s="19">
        <f t="shared" si="3"/>
        <v>0</v>
      </c>
    </row>
    <row r="77" spans="1:8" x14ac:dyDescent="0.25">
      <c r="A77" s="17" t="s">
        <v>120</v>
      </c>
      <c r="B77" s="26">
        <v>75297</v>
      </c>
      <c r="D77" s="33">
        <f>+B77/Population!B77*1000</f>
        <v>2651.3028169014087</v>
      </c>
      <c r="E77" s="33">
        <f>+B77/'Rating units'!B77*1000</f>
        <v>2775.4739954799106</v>
      </c>
      <c r="G77" s="19">
        <f>+Rates!B77+'Regulatory income &amp; petrol tax'!B77+'Grants, subsidies, donations'!B77+'Interest income'!B77+'Dividend income'!B77+'Sales and other operating incom'!B77</f>
        <v>75297</v>
      </c>
      <c r="H77" s="19">
        <f t="shared" si="3"/>
        <v>0</v>
      </c>
    </row>
    <row r="78" spans="1:8" x14ac:dyDescent="0.25">
      <c r="A78" s="17" t="s">
        <v>121</v>
      </c>
      <c r="B78" s="26">
        <v>80109</v>
      </c>
      <c r="D78" s="33">
        <f>+B78/Population!B78*1000</f>
        <v>1715.3961456102784</v>
      </c>
      <c r="E78" s="33">
        <f>+B78/'Rating units'!B78*1000</f>
        <v>3544.8028673835124</v>
      </c>
      <c r="G78" s="19">
        <f>+Rates!B78+'Regulatory income &amp; petrol tax'!B78+'Grants, subsidies, donations'!B78+'Interest income'!B78+'Dividend income'!B78+'Sales and other operating incom'!B78</f>
        <v>80109</v>
      </c>
      <c r="H78" s="19">
        <f t="shared" si="3"/>
        <v>0</v>
      </c>
    </row>
    <row r="79" spans="1:8" x14ac:dyDescent="0.25">
      <c r="A79" s="17" t="s">
        <v>122</v>
      </c>
      <c r="B79" s="26">
        <v>42388</v>
      </c>
      <c r="D79" s="33">
        <f>+B79/Population!B79*1000</f>
        <v>995.02347417840372</v>
      </c>
      <c r="E79" s="33">
        <f>+B79/'Rating units'!B79*1000</f>
        <v>2511.7326380658924</v>
      </c>
      <c r="G79" s="19">
        <f>+Rates!B79+'Regulatory income &amp; petrol tax'!B79+'Grants, subsidies, donations'!B79+'Interest income'!B79+'Dividend income'!B79+'Sales and other operating incom'!B79</f>
        <v>42388</v>
      </c>
      <c r="H79" s="19">
        <f t="shared" si="3"/>
        <v>0</v>
      </c>
    </row>
    <row r="80" spans="1:8" x14ac:dyDescent="0.25">
      <c r="A80" s="17" t="s">
        <v>123</v>
      </c>
      <c r="B80" s="26">
        <v>88393</v>
      </c>
      <c r="D80" s="33">
        <f>+B80/Population!B80*1000</f>
        <v>1241.4747191011236</v>
      </c>
      <c r="E80" s="33">
        <f>+B80/'Rating units'!B80*1000</f>
        <v>3049.7170852884351</v>
      </c>
      <c r="G80" s="19">
        <f>+Rates!B80+'Regulatory income &amp; petrol tax'!B80+'Grants, subsidies, donations'!B80+'Interest income'!B80+'Dividend income'!B80+'Sales and other operating incom'!B80</f>
        <v>88393</v>
      </c>
      <c r="H80" s="19">
        <f t="shared" si="3"/>
        <v>0</v>
      </c>
    </row>
    <row r="81" spans="1:8" x14ac:dyDescent="0.25">
      <c r="A81" s="17" t="s">
        <v>124</v>
      </c>
      <c r="B81" s="26">
        <v>115450</v>
      </c>
      <c r="D81" s="33"/>
      <c r="E81" s="33"/>
      <c r="G81" s="19">
        <f>+Rates!B81+'Regulatory income &amp; petrol tax'!B81+'Grants, subsidies, donations'!B81+'Interest income'!B81+'Dividend income'!B81+'Sales and other operating incom'!B81</f>
        <v>115450</v>
      </c>
      <c r="H81" s="19">
        <f t="shared" si="3"/>
        <v>0</v>
      </c>
    </row>
    <row r="82" spans="1:8" x14ac:dyDescent="0.25">
      <c r="A82" s="17" t="s">
        <v>125</v>
      </c>
      <c r="B82" s="26">
        <v>74271</v>
      </c>
      <c r="D82" s="33">
        <f>+B82/Population!B82*1000</f>
        <v>1284.9653979238756</v>
      </c>
      <c r="E82" s="33">
        <f>+B82/'Rating units'!B82*1000</f>
        <v>3085.112569577137</v>
      </c>
      <c r="G82" s="19">
        <f>+Rates!B82+'Regulatory income &amp; petrol tax'!B82+'Grants, subsidies, donations'!B82+'Interest income'!B82+'Dividend income'!B82+'Sales and other operating incom'!B82</f>
        <v>74271</v>
      </c>
      <c r="H82" s="19">
        <f t="shared" si="3"/>
        <v>0</v>
      </c>
    </row>
    <row r="83" spans="1:8" x14ac:dyDescent="0.25">
      <c r="A83" s="17" t="s">
        <v>126</v>
      </c>
      <c r="B83" s="26">
        <v>13294</v>
      </c>
      <c r="D83" s="33">
        <f>+B83/Population!B83*1000</f>
        <v>1672.2012578616352</v>
      </c>
      <c r="E83" s="33">
        <f>+B83/'Rating units'!B83*1000</f>
        <v>1482.3818019625335</v>
      </c>
      <c r="G83" s="19">
        <f>+Rates!B83+'Regulatory income &amp; petrol tax'!B83+'Grants, subsidies, donations'!B83+'Interest income'!B83+'Dividend income'!B83+'Sales and other operating incom'!B83</f>
        <v>13294</v>
      </c>
      <c r="H83" s="19">
        <f t="shared" si="3"/>
        <v>0</v>
      </c>
    </row>
    <row r="84" spans="1:8" x14ac:dyDescent="0.25">
      <c r="A84" s="17" t="s">
        <v>127</v>
      </c>
      <c r="B84" s="26">
        <v>66750</v>
      </c>
      <c r="D84" s="33">
        <f>+B84/Population!B84*1000</f>
        <v>1293.6046511627908</v>
      </c>
      <c r="E84" s="33">
        <f>+B84/'Rating units'!B84*1000</f>
        <v>3204.6665706466943</v>
      </c>
      <c r="G84" s="19">
        <f>+Rates!B84+'Regulatory income &amp; petrol tax'!B84+'Grants, subsidies, donations'!B84+'Interest income'!B84+'Dividend income'!B84+'Sales and other operating incom'!B84</f>
        <v>66750</v>
      </c>
      <c r="H84" s="19">
        <f t="shared" si="3"/>
        <v>0</v>
      </c>
    </row>
    <row r="85" spans="1:8" x14ac:dyDescent="0.25">
      <c r="A85" s="17" t="s">
        <v>128</v>
      </c>
      <c r="B85" s="26">
        <v>17424</v>
      </c>
      <c r="D85" s="33">
        <f>+B85/Population!B85*1000</f>
        <v>2137.9141104294476</v>
      </c>
      <c r="E85" s="33">
        <f>+B85/'Rating units'!B85*1000</f>
        <v>2394.7223749312811</v>
      </c>
      <c r="G85" s="19">
        <f>+Rates!B85+'Regulatory income &amp; petrol tax'!B85+'Grants, subsidies, donations'!B85+'Interest income'!B85+'Dividend income'!B85+'Sales and other operating incom'!B85</f>
        <v>17424</v>
      </c>
      <c r="H85" s="19">
        <f t="shared" si="3"/>
        <v>0</v>
      </c>
    </row>
    <row r="86" spans="1:8" x14ac:dyDescent="0.25">
      <c r="A86" s="17" t="s">
        <v>129</v>
      </c>
      <c r="B86" s="22" t="s">
        <v>51</v>
      </c>
      <c r="D86" s="33"/>
      <c r="E86" s="33"/>
      <c r="G86" s="19"/>
      <c r="H86" s="19"/>
    </row>
    <row r="87" spans="1:8" x14ac:dyDescent="0.25">
      <c r="A87" s="17" t="s">
        <v>130</v>
      </c>
      <c r="B87" s="26">
        <v>43585</v>
      </c>
      <c r="D87" s="33">
        <f>+B87/Population!B87*1000</f>
        <v>1972.1719457013576</v>
      </c>
      <c r="E87" s="33">
        <f>+B87/'Rating units'!B87*1000</f>
        <v>3301.3937282229967</v>
      </c>
      <c r="G87" s="19">
        <f>+Rates!B87+'Regulatory income &amp; petrol tax'!B87+'Grants, subsidies, donations'!B87+'Interest income'!B87+'Dividend income'!B87+'Sales and other operating incom'!B87</f>
        <v>43585</v>
      </c>
      <c r="H87" s="19">
        <f t="shared" ref="H87:H98" si="4">+B87-G87</f>
        <v>0</v>
      </c>
    </row>
    <row r="88" spans="1:8" x14ac:dyDescent="0.25">
      <c r="A88" s="17" t="s">
        <v>131</v>
      </c>
      <c r="B88" s="26">
        <v>25977</v>
      </c>
      <c r="D88" s="33">
        <f>+B88/Population!B88*1000</f>
        <v>2689.1304347826085</v>
      </c>
      <c r="E88" s="33">
        <f>+B88/'Rating units'!B88*1000</f>
        <v>4422.3697650663944</v>
      </c>
      <c r="G88" s="19">
        <f>+Rates!B88+'Regulatory income &amp; petrol tax'!B88+'Grants, subsidies, donations'!B88+'Interest income'!B88+'Dividend income'!B88+'Sales and other operating incom'!B88</f>
        <v>25977</v>
      </c>
      <c r="H88" s="19">
        <f t="shared" si="4"/>
        <v>0</v>
      </c>
    </row>
    <row r="89" spans="1:8" x14ac:dyDescent="0.25">
      <c r="A89" s="17" t="s">
        <v>132</v>
      </c>
      <c r="B89" s="26">
        <v>74219</v>
      </c>
      <c r="D89" s="33">
        <f>+B89/Population!B89*1000</f>
        <v>1694.497716894977</v>
      </c>
      <c r="E89" s="33">
        <f>+B89/'Rating units'!B89*1000</f>
        <v>3545.3807203592241</v>
      </c>
      <c r="G89" s="19">
        <f>+Rates!B89+'Regulatory income &amp; petrol tax'!B89+'Grants, subsidies, donations'!B89+'Interest income'!B89+'Dividend income'!B89+'Sales and other operating incom'!B89</f>
        <v>74219</v>
      </c>
      <c r="H89" s="19">
        <f t="shared" si="4"/>
        <v>0</v>
      </c>
    </row>
    <row r="90" spans="1:8" x14ac:dyDescent="0.25">
      <c r="A90" s="17" t="s">
        <v>133</v>
      </c>
      <c r="B90" s="26">
        <v>430121</v>
      </c>
      <c r="D90" s="33">
        <f>+B90/Population!B90*1000</f>
        <v>2068.8840788840789</v>
      </c>
      <c r="E90" s="33">
        <f>+B90/'Rating units'!B90*1000</f>
        <v>5594.1239205077518</v>
      </c>
      <c r="G90" s="19">
        <f>+Rates!B90+'Regulatory income &amp; petrol tax'!B90+'Grants, subsidies, donations'!B90+'Interest income'!B90+'Dividend income'!B90+'Sales and other operating incom'!B90</f>
        <v>430121</v>
      </c>
      <c r="H90" s="19">
        <f t="shared" si="4"/>
        <v>0</v>
      </c>
    </row>
    <row r="91" spans="1:8" x14ac:dyDescent="0.25">
      <c r="A91" s="17" t="s">
        <v>134</v>
      </c>
      <c r="B91" s="26">
        <v>9392</v>
      </c>
      <c r="D91" s="33"/>
      <c r="E91" s="33"/>
      <c r="G91" s="19">
        <f>+Rates!B91+'Regulatory income &amp; petrol tax'!B91+'Grants, subsidies, donations'!B91+'Interest income'!B91+'Dividend income'!B91+'Sales and other operating incom'!B91</f>
        <v>9392</v>
      </c>
      <c r="H91" s="19">
        <f t="shared" si="4"/>
        <v>0</v>
      </c>
    </row>
    <row r="92" spans="1:8" x14ac:dyDescent="0.25">
      <c r="A92" s="17" t="s">
        <v>135</v>
      </c>
      <c r="B92" s="26">
        <v>72782</v>
      </c>
      <c r="D92" s="33">
        <f>+B92/Population!B92*1000</f>
        <v>1522.6359832635983</v>
      </c>
      <c r="E92" s="33">
        <f>+B92/'Rating units'!B92*1000</f>
        <v>3528.9953452288596</v>
      </c>
      <c r="G92" s="19">
        <f>+Rates!B92+'Regulatory income &amp; petrol tax'!B92+'Grants, subsidies, donations'!B92+'Interest income'!B92+'Dividend income'!B92+'Sales and other operating incom'!B92</f>
        <v>72782</v>
      </c>
      <c r="H92" s="19">
        <f t="shared" si="4"/>
        <v>0</v>
      </c>
    </row>
    <row r="93" spans="1:8" x14ac:dyDescent="0.25">
      <c r="A93" s="17" t="s">
        <v>136</v>
      </c>
      <c r="B93" s="26">
        <v>20594</v>
      </c>
      <c r="D93" s="33">
        <f>+B93/Population!B93*1000</f>
        <v>2350.9132420091323</v>
      </c>
      <c r="E93" s="33">
        <f>+B93/'Rating units'!B93*1000</f>
        <v>3102.9079403344886</v>
      </c>
      <c r="G93" s="19">
        <f>+Rates!B93+'Regulatory income &amp; petrol tax'!B93+'Grants, subsidies, donations'!B93+'Interest income'!B93+'Dividend income'!B93+'Sales and other operating incom'!B93</f>
        <v>20594</v>
      </c>
      <c r="H93" s="19">
        <f t="shared" si="4"/>
        <v>0</v>
      </c>
    </row>
    <row r="94" spans="1:8" x14ac:dyDescent="0.25">
      <c r="A94" s="17" t="s">
        <v>137</v>
      </c>
      <c r="B94" s="26">
        <v>51040</v>
      </c>
      <c r="D94" s="33">
        <f>+B94/Population!B94*1000</f>
        <v>1458.2857142857142</v>
      </c>
      <c r="E94" s="33">
        <f>+B94/'Rating units'!B94*1000</f>
        <v>3064.1772227892175</v>
      </c>
      <c r="G94" s="19">
        <f>+Rates!B94+'Regulatory income &amp; petrol tax'!B94+'Grants, subsidies, donations'!B94+'Interest income'!B94+'Dividend income'!B94+'Sales and other operating incom'!B94</f>
        <v>51040</v>
      </c>
      <c r="H94" s="19">
        <f t="shared" si="4"/>
        <v>0</v>
      </c>
    </row>
    <row r="95" spans="1:8" x14ac:dyDescent="0.25">
      <c r="A95" s="17" t="s">
        <v>138</v>
      </c>
      <c r="B95" s="26">
        <v>121630</v>
      </c>
      <c r="D95" s="33">
        <f>+B95/Population!B95*1000</f>
        <v>1388.4703196347032</v>
      </c>
      <c r="E95" s="33">
        <f>+B95/'Rating units'!B95*1000</f>
        <v>2801.5662789358516</v>
      </c>
      <c r="G95" s="19">
        <f>+Rates!B95+'Regulatory income &amp; petrol tax'!B95+'Grants, subsidies, donations'!B95+'Interest income'!B95+'Dividend income'!B95+'Sales and other operating incom'!B95</f>
        <v>121630</v>
      </c>
      <c r="H95" s="19">
        <f t="shared" si="4"/>
        <v>0</v>
      </c>
    </row>
    <row r="96" spans="1:8" x14ac:dyDescent="0.25">
      <c r="A96" s="17" t="s">
        <v>139</v>
      </c>
      <c r="B96" s="26">
        <v>57447</v>
      </c>
      <c r="D96" s="33"/>
      <c r="E96" s="33"/>
      <c r="G96" s="19">
        <f>+Rates!B96+'Regulatory income &amp; petrol tax'!B96+'Grants, subsidies, donations'!B96+'Interest income'!B96+'Dividend income'!B96+'Sales and other operating incom'!B96</f>
        <v>57447</v>
      </c>
      <c r="H96" s="19">
        <f t="shared" si="4"/>
        <v>0</v>
      </c>
    </row>
    <row r="97" spans="1:8" x14ac:dyDescent="0.25">
      <c r="A97" s="17" t="s">
        <v>140</v>
      </c>
      <c r="B97" s="26">
        <v>71706</v>
      </c>
      <c r="D97" s="33"/>
      <c r="E97" s="33"/>
      <c r="G97" s="19">
        <f>+Rates!B97+'Regulatory income &amp; petrol tax'!B97+'Grants, subsidies, donations'!B97+'Interest income'!B97+'Dividend income'!B97+'Sales and other operating incom'!B97</f>
        <v>71706</v>
      </c>
      <c r="H97" s="19">
        <f t="shared" si="4"/>
        <v>0</v>
      </c>
    </row>
    <row r="98" spans="1:8" x14ac:dyDescent="0.25">
      <c r="A98" s="17" t="s">
        <v>141</v>
      </c>
      <c r="B98" s="26">
        <v>8865430</v>
      </c>
      <c r="D98" s="33"/>
      <c r="E98" s="33"/>
      <c r="G98" s="19">
        <f>+Rates!B98+'Regulatory income &amp; petrol tax'!B98+'Grants, subsidies, donations'!B98+'Interest income'!B98+'Dividend income'!B98+'Sales and other operating incom'!B98</f>
        <v>8865430</v>
      </c>
      <c r="H98" s="19">
        <f t="shared" si="4"/>
        <v>0</v>
      </c>
    </row>
    <row r="99" spans="1:8" x14ac:dyDescent="0.25">
      <c r="A99" s="20" t="s">
        <v>142</v>
      </c>
      <c r="B99" s="23"/>
    </row>
    <row r="100" spans="1:8" x14ac:dyDescent="0.25">
      <c r="A100" s="18" t="s">
        <v>143</v>
      </c>
      <c r="B100" s="25"/>
    </row>
    <row r="101" spans="1:8" x14ac:dyDescent="0.25">
      <c r="A101" s="18" t="s">
        <v>144</v>
      </c>
      <c r="B101" s="25"/>
    </row>
    <row r="102" spans="1:8" x14ac:dyDescent="0.25">
      <c r="A102" s="18"/>
      <c r="B102" s="25"/>
    </row>
    <row r="103" spans="1:8" x14ac:dyDescent="0.25">
      <c r="A103" s="20" t="s">
        <v>145</v>
      </c>
      <c r="B103" s="23"/>
    </row>
    <row r="104" spans="1:8" x14ac:dyDescent="0.25">
      <c r="A104" s="18" t="s">
        <v>146</v>
      </c>
      <c r="B104" s="25"/>
    </row>
    <row r="105" spans="1:8" x14ac:dyDescent="0.25">
      <c r="A105" s="18"/>
      <c r="B105" s="25"/>
    </row>
    <row r="106" spans="1:8" x14ac:dyDescent="0.25">
      <c r="A106" s="18" t="s">
        <v>147</v>
      </c>
      <c r="B106" s="25"/>
    </row>
    <row r="107" spans="1:8" x14ac:dyDescent="0.25">
      <c r="A107" s="18" t="s">
        <v>148</v>
      </c>
      <c r="B107" s="25"/>
    </row>
    <row r="108" spans="1:8" x14ac:dyDescent="0.25">
      <c r="A108" s="18" t="s">
        <v>149</v>
      </c>
      <c r="B108" s="25"/>
    </row>
    <row r="109" spans="1:8" x14ac:dyDescent="0.25">
      <c r="A109" s="18" t="s">
        <v>150</v>
      </c>
      <c r="B109" s="25"/>
    </row>
    <row r="110" spans="1:8" x14ac:dyDescent="0.25">
      <c r="A110" s="18" t="s">
        <v>151</v>
      </c>
      <c r="B110" s="25"/>
    </row>
    <row r="111" spans="1:8" x14ac:dyDescent="0.25">
      <c r="A111" s="18" t="s">
        <v>152</v>
      </c>
      <c r="B111" s="25"/>
    </row>
    <row r="112" spans="1:8" x14ac:dyDescent="0.25">
      <c r="A112" s="18" t="s">
        <v>153</v>
      </c>
      <c r="B112" s="25"/>
    </row>
    <row r="113" spans="1:2" x14ac:dyDescent="0.25">
      <c r="A113" s="18"/>
      <c r="B113" s="25"/>
    </row>
    <row r="114" spans="1:2" x14ac:dyDescent="0.25">
      <c r="A114" s="18" t="s">
        <v>154</v>
      </c>
      <c r="B114" s="25"/>
    </row>
    <row r="115" spans="1:2" x14ac:dyDescent="0.25">
      <c r="A115" s="18"/>
      <c r="B115" s="25"/>
    </row>
    <row r="116" spans="1:2" x14ac:dyDescent="0.25">
      <c r="A116" s="18" t="s">
        <v>155</v>
      </c>
      <c r="B116" s="25"/>
    </row>
    <row r="117" spans="1:2" x14ac:dyDescent="0.25">
      <c r="A117" s="18" t="s">
        <v>156</v>
      </c>
      <c r="B117" s="25"/>
    </row>
    <row r="118" spans="1:2" x14ac:dyDescent="0.25">
      <c r="A118" s="18"/>
      <c r="B118" s="25"/>
    </row>
    <row r="119" spans="1:2" x14ac:dyDescent="0.25">
      <c r="A119" s="18" t="s">
        <v>157</v>
      </c>
      <c r="B119" s="25"/>
    </row>
    <row r="120" spans="1:2" x14ac:dyDescent="0.25">
      <c r="A120" s="18" t="s">
        <v>158</v>
      </c>
      <c r="B120" s="25"/>
    </row>
    <row r="121" spans="1:2" x14ac:dyDescent="0.25">
      <c r="A121" s="18"/>
      <c r="B121" s="25"/>
    </row>
    <row r="122" spans="1:2" x14ac:dyDescent="0.25">
      <c r="A122" s="18" t="s">
        <v>159</v>
      </c>
      <c r="B122" s="25"/>
    </row>
    <row r="123" spans="1:2" x14ac:dyDescent="0.25">
      <c r="A123" s="18" t="s">
        <v>160</v>
      </c>
      <c r="B123" s="25"/>
    </row>
    <row r="124" spans="1:2" x14ac:dyDescent="0.25">
      <c r="A124" s="18" t="s">
        <v>161</v>
      </c>
      <c r="B124" s="25"/>
    </row>
    <row r="125" spans="1:2" x14ac:dyDescent="0.25">
      <c r="A125" s="21" t="s">
        <v>162</v>
      </c>
      <c r="B125" s="27"/>
    </row>
  </sheetData>
  <mergeCells count="1">
    <mergeCell ref="A3:B3"/>
  </mergeCells>
  <hyperlinks>
    <hyperlink ref="A1" location="Index!A1" display="Index" xr:uid="{00000000-0004-0000-1D00-000000000000}"/>
    <hyperlink ref="A125" r:id="rId1" display="mailto:info@stats.govt.nz" xr:uid="{00000000-0004-0000-1D00-00000100000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127"/>
  <sheetViews>
    <sheetView workbookViewId="0"/>
  </sheetViews>
  <sheetFormatPr defaultRowHeight="15" x14ac:dyDescent="0.25"/>
  <cols>
    <col min="1" max="1" width="57.85546875" style="15" customWidth="1"/>
    <col min="2" max="2" width="39.2851562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3" spans="1:7" ht="15" customHeight="1" x14ac:dyDescent="0.25">
      <c r="A3" s="105" t="s">
        <v>46</v>
      </c>
      <c r="B3" s="105"/>
      <c r="D3" s="16" t="s">
        <v>163</v>
      </c>
      <c r="E3" s="16" t="s">
        <v>164</v>
      </c>
      <c r="F3" s="1"/>
      <c r="G3" s="16"/>
    </row>
    <row r="4" spans="1:7" x14ac:dyDescent="0.25">
      <c r="A4" s="106"/>
      <c r="B4" s="28" t="s">
        <v>10</v>
      </c>
    </row>
    <row r="5" spans="1:7" x14ac:dyDescent="0.25">
      <c r="A5" s="106"/>
      <c r="B5" s="28" t="s">
        <v>166</v>
      </c>
    </row>
    <row r="6" spans="1:7" x14ac:dyDescent="0.25">
      <c r="A6" s="12" t="s">
        <v>48</v>
      </c>
      <c r="B6" s="29"/>
    </row>
    <row r="7" spans="1:7" x14ac:dyDescent="0.25">
      <c r="A7" s="12" t="s">
        <v>49</v>
      </c>
      <c r="B7" s="30">
        <v>13545</v>
      </c>
      <c r="D7" s="33">
        <f>+B7/Population!B7*1000</f>
        <v>401.92878338278933</v>
      </c>
      <c r="E7" s="33">
        <f>+B7/'Rating units'!B7*1000</f>
        <v>879.7168279534975</v>
      </c>
    </row>
    <row r="8" spans="1:7" x14ac:dyDescent="0.25">
      <c r="A8" s="12" t="s">
        <v>50</v>
      </c>
      <c r="B8" s="31" t="s">
        <v>51</v>
      </c>
      <c r="D8" s="33"/>
      <c r="E8" s="33"/>
    </row>
    <row r="9" spans="1:7" x14ac:dyDescent="0.25">
      <c r="A9" s="12" t="s">
        <v>52</v>
      </c>
      <c r="B9" s="30">
        <v>208525</v>
      </c>
      <c r="D9" s="33">
        <f>+B9/Population!B9*1000</f>
        <v>129.16563429137759</v>
      </c>
      <c r="E9" s="33">
        <f>+B9/'Rating units'!B9*1000</f>
        <v>393.59786482242089</v>
      </c>
    </row>
    <row r="10" spans="1:7" x14ac:dyDescent="0.25">
      <c r="A10" s="12" t="s">
        <v>53</v>
      </c>
      <c r="B10" s="31" t="s">
        <v>51</v>
      </c>
      <c r="D10" s="33"/>
      <c r="E10" s="33"/>
    </row>
    <row r="11" spans="1:7" x14ac:dyDescent="0.25">
      <c r="A11" s="12" t="s">
        <v>54</v>
      </c>
      <c r="B11" s="31" t="s">
        <v>51</v>
      </c>
      <c r="D11" s="33"/>
      <c r="E11" s="33"/>
    </row>
    <row r="12" spans="1:7" x14ac:dyDescent="0.25">
      <c r="A12" s="12" t="s">
        <v>55</v>
      </c>
      <c r="B12" s="30">
        <v>355252</v>
      </c>
      <c r="D12" s="33"/>
      <c r="E12" s="33"/>
    </row>
    <row r="13" spans="1:7" x14ac:dyDescent="0.25">
      <c r="A13" s="12" t="s">
        <v>56</v>
      </c>
      <c r="B13" s="31" t="s">
        <v>51</v>
      </c>
      <c r="D13" s="33"/>
      <c r="E13" s="33"/>
    </row>
    <row r="14" spans="1:7" x14ac:dyDescent="0.25">
      <c r="A14" s="12" t="s">
        <v>57</v>
      </c>
      <c r="B14" s="31">
        <v>0</v>
      </c>
      <c r="D14" s="33"/>
      <c r="E14" s="33"/>
    </row>
    <row r="15" spans="1:7" x14ac:dyDescent="0.25">
      <c r="A15" s="12" t="s">
        <v>58</v>
      </c>
      <c r="B15" s="30">
        <v>5108</v>
      </c>
      <c r="D15" s="33">
        <f>+B15/Population!B15*1000</f>
        <v>500.78431372549016</v>
      </c>
      <c r="E15" s="33">
        <f>+B15/'Rating units'!B15*1000</f>
        <v>678.17312798725436</v>
      </c>
    </row>
    <row r="16" spans="1:7" x14ac:dyDescent="0.25">
      <c r="A16" s="12" t="s">
        <v>59</v>
      </c>
      <c r="B16" s="31">
        <v>0</v>
      </c>
      <c r="D16" s="33"/>
      <c r="E16" s="33"/>
    </row>
    <row r="17" spans="1:5" x14ac:dyDescent="0.25">
      <c r="A17" s="12" t="s">
        <v>60</v>
      </c>
      <c r="B17" s="30">
        <v>2791</v>
      </c>
      <c r="D17" s="33">
        <f>+B17/Population!B17*1000</f>
        <v>313.59550561797755</v>
      </c>
      <c r="E17" s="33">
        <f>+B17/'Rating units'!B17*1000</f>
        <v>587.57894736842104</v>
      </c>
    </row>
    <row r="18" spans="1:5" x14ac:dyDescent="0.25">
      <c r="A18" s="12" t="s">
        <v>61</v>
      </c>
      <c r="B18" s="31">
        <v>0</v>
      </c>
      <c r="D18" s="33">
        <f>+B18/Population!B18*1000</f>
        <v>0</v>
      </c>
      <c r="E18" s="33">
        <f>+B18/'Rating units'!B18*1000</f>
        <v>0</v>
      </c>
    </row>
    <row r="19" spans="1:5" x14ac:dyDescent="0.25">
      <c r="A19" s="12" t="s">
        <v>62</v>
      </c>
      <c r="B19" s="30">
        <v>8641</v>
      </c>
      <c r="D19" s="33">
        <f>+B19/Population!B19*1000</f>
        <v>438.62944162436548</v>
      </c>
      <c r="E19" s="33">
        <f>+B19/'Rating units'!B19*1000</f>
        <v>624.57535236718468</v>
      </c>
    </row>
    <row r="20" spans="1:5" x14ac:dyDescent="0.25">
      <c r="A20" s="12" t="s">
        <v>63</v>
      </c>
      <c r="B20" s="30">
        <v>2909</v>
      </c>
      <c r="D20" s="33">
        <f>+B20/Population!B20*1000</f>
        <v>4768.8524590163934</v>
      </c>
      <c r="E20" s="33">
        <f>+B20/'Rating units'!B20*1000</f>
        <v>5222.6211849192096</v>
      </c>
    </row>
    <row r="21" spans="1:5" x14ac:dyDescent="0.25">
      <c r="A21" s="12" t="s">
        <v>64</v>
      </c>
      <c r="B21" s="30">
        <v>105762</v>
      </c>
      <c r="D21" s="33">
        <f>+B21/Population!B21*1000</f>
        <v>282.10722859429183</v>
      </c>
      <c r="E21" s="33">
        <f>+B21/'Rating units'!B21*1000</f>
        <v>641.88045081295627</v>
      </c>
    </row>
    <row r="22" spans="1:5" x14ac:dyDescent="0.25">
      <c r="A22" s="12" t="s">
        <v>65</v>
      </c>
      <c r="B22" s="30">
        <v>16346</v>
      </c>
      <c r="D22" s="33">
        <f>+B22/Population!B22*1000</f>
        <v>936.73352435530091</v>
      </c>
      <c r="E22" s="33">
        <f>+B22/'Rating units'!B22*1000</f>
        <v>1257.4813447188244</v>
      </c>
    </row>
    <row r="23" spans="1:5" x14ac:dyDescent="0.25">
      <c r="A23" s="12" t="s">
        <v>66</v>
      </c>
      <c r="B23" s="30">
        <v>33997</v>
      </c>
      <c r="D23" s="33">
        <f>+B23/Population!B23*1000</f>
        <v>267.69291338582678</v>
      </c>
      <c r="E23" s="33">
        <f>+B23/'Rating units'!B23*1000</f>
        <v>611.99618368706228</v>
      </c>
    </row>
    <row r="24" spans="1:5" x14ac:dyDescent="0.25">
      <c r="A24" s="12" t="s">
        <v>67</v>
      </c>
      <c r="B24" s="30">
        <v>29278</v>
      </c>
      <c r="D24" s="33">
        <f>+B24/Population!B24*1000</f>
        <v>472.22580645161287</v>
      </c>
      <c r="E24" s="33">
        <f>+B24/'Rating units'!B24*1000</f>
        <v>728.90681405133569</v>
      </c>
    </row>
    <row r="25" spans="1:5" x14ac:dyDescent="0.25">
      <c r="A25" s="12" t="s">
        <v>68</v>
      </c>
      <c r="B25" s="31" t="s">
        <v>51</v>
      </c>
      <c r="D25" s="33"/>
      <c r="E25" s="33"/>
    </row>
    <row r="26" spans="1:5" x14ac:dyDescent="0.25">
      <c r="A26" s="12" t="s">
        <v>69</v>
      </c>
      <c r="B26" s="30">
        <v>22678</v>
      </c>
      <c r="D26" s="33">
        <f>+B26/Population!B26*1000</f>
        <v>474.43514644351467</v>
      </c>
      <c r="E26" s="33">
        <f>+B26/'Rating units'!B26*1000</f>
        <v>959.71223021582728</v>
      </c>
    </row>
    <row r="27" spans="1:5" x14ac:dyDescent="0.25">
      <c r="A27" s="12" t="s">
        <v>70</v>
      </c>
      <c r="B27" s="30">
        <v>4217</v>
      </c>
      <c r="D27" s="33">
        <f>+B27/Population!B27*1000</f>
        <v>338.71485943775099</v>
      </c>
      <c r="E27" s="33">
        <f>+B27/'Rating units'!B27*1000</f>
        <v>697.94769943727238</v>
      </c>
    </row>
    <row r="28" spans="1:5" x14ac:dyDescent="0.25">
      <c r="A28" s="12" t="s">
        <v>71</v>
      </c>
      <c r="B28" s="31">
        <v>0</v>
      </c>
      <c r="D28" s="33"/>
      <c r="E28" s="33"/>
    </row>
    <row r="29" spans="1:5" x14ac:dyDescent="0.25">
      <c r="A29" s="12" t="s">
        <v>72</v>
      </c>
      <c r="B29" s="30">
        <v>6286</v>
      </c>
      <c r="D29" s="33">
        <f>+B29/Population!B29*1000</f>
        <v>463.91143911439116</v>
      </c>
      <c r="E29" s="33">
        <f>+B29/'Rating units'!B29*1000</f>
        <v>690.31407862947503</v>
      </c>
    </row>
    <row r="30" spans="1:5" x14ac:dyDescent="0.25">
      <c r="A30" s="12" t="s">
        <v>73</v>
      </c>
      <c r="B30" s="31">
        <v>15</v>
      </c>
      <c r="D30" s="33">
        <f>+B30/Population!B30*1000</f>
        <v>9.3052109181141443E-2</v>
      </c>
      <c r="E30" s="33">
        <f>+B30/'Rating units'!B30*1000</f>
        <v>0.26501766784452296</v>
      </c>
    </row>
    <row r="31" spans="1:5" x14ac:dyDescent="0.25">
      <c r="A31" s="12" t="s">
        <v>74</v>
      </c>
      <c r="B31" s="30">
        <v>25185</v>
      </c>
      <c r="D31" s="33">
        <f>+B31/Population!B31*1000</f>
        <v>320.41984732824432</v>
      </c>
      <c r="E31" s="33">
        <f>+B31/'Rating units'!B31*1000</f>
        <v>818.35905767668555</v>
      </c>
    </row>
    <row r="32" spans="1:5" x14ac:dyDescent="0.25">
      <c r="A32" s="12" t="s">
        <v>75</v>
      </c>
      <c r="B32" s="30">
        <v>7251</v>
      </c>
      <c r="D32" s="33">
        <f>+B32/Population!B32*1000</f>
        <v>370.89514066496167</v>
      </c>
      <c r="E32" s="33">
        <f>+B32/'Rating units'!B32*1000</f>
        <v>679.63258037304342</v>
      </c>
    </row>
    <row r="33" spans="1:5" x14ac:dyDescent="0.25">
      <c r="A33" s="12" t="s">
        <v>76</v>
      </c>
      <c r="B33" s="31">
        <v>0</v>
      </c>
      <c r="D33" s="33"/>
      <c r="E33" s="33"/>
    </row>
    <row r="34" spans="1:5" x14ac:dyDescent="0.25">
      <c r="A34" s="12" t="s">
        <v>77</v>
      </c>
      <c r="B34" s="30">
        <v>7891</v>
      </c>
      <c r="D34" s="33">
        <f>+B34/Population!B34*1000</f>
        <v>247.36677115987459</v>
      </c>
      <c r="E34" s="33">
        <f>+B34/'Rating units'!B34*1000</f>
        <v>436.56984785615492</v>
      </c>
    </row>
    <row r="35" spans="1:5" x14ac:dyDescent="0.25">
      <c r="A35" s="12" t="s">
        <v>78</v>
      </c>
      <c r="B35" s="30">
        <v>8085</v>
      </c>
      <c r="D35" s="33">
        <f>+B35/Population!B35*1000</f>
        <v>636.61417322834643</v>
      </c>
      <c r="E35" s="33">
        <f>+B35/'Rating units'!B35*1000</f>
        <v>1010.1199400299849</v>
      </c>
    </row>
    <row r="36" spans="1:5" x14ac:dyDescent="0.25">
      <c r="A36" s="12" t="s">
        <v>79</v>
      </c>
      <c r="B36" s="30">
        <v>23156</v>
      </c>
      <c r="D36" s="33">
        <f>+B36/Population!B36*1000</f>
        <v>223.9458413926499</v>
      </c>
      <c r="E36" s="33">
        <f>+B36/'Rating units'!B36*1000</f>
        <v>596.81950565736236</v>
      </c>
    </row>
    <row r="37" spans="1:5" x14ac:dyDescent="0.25">
      <c r="A37" s="12" t="s">
        <v>80</v>
      </c>
      <c r="B37" s="30">
        <v>15479</v>
      </c>
      <c r="D37" s="33">
        <f>+B37/Population!B37*1000</f>
        <v>282.97989031078612</v>
      </c>
      <c r="E37" s="33">
        <f>+B37/'Rating units'!B37*1000</f>
        <v>614.00238000793343</v>
      </c>
    </row>
    <row r="38" spans="1:5" x14ac:dyDescent="0.25">
      <c r="A38" s="12" t="s">
        <v>81</v>
      </c>
      <c r="B38" s="30">
        <v>1611</v>
      </c>
      <c r="D38" s="33">
        <f>+B38/Population!B38*1000</f>
        <v>431.9034852546917</v>
      </c>
      <c r="E38" s="33">
        <f>+B38/'Rating units'!B38*1000</f>
        <v>472.98884321785084</v>
      </c>
    </row>
    <row r="39" spans="1:5" x14ac:dyDescent="0.25">
      <c r="A39" s="12" t="s">
        <v>82</v>
      </c>
      <c r="B39" s="30">
        <v>15191</v>
      </c>
      <c r="D39" s="33">
        <f>+B39/Population!B39*1000</f>
        <v>700.0460829493087</v>
      </c>
      <c r="E39" s="33">
        <f>+B39/'Rating units'!B39*1000</f>
        <v>1068.5095308433565</v>
      </c>
    </row>
    <row r="40" spans="1:5" x14ac:dyDescent="0.25">
      <c r="A40" s="12" t="s">
        <v>83</v>
      </c>
      <c r="B40" s="30">
        <v>12264</v>
      </c>
      <c r="D40" s="33">
        <f>+B40/Population!B40*1000</f>
        <v>235.39347408829175</v>
      </c>
      <c r="E40" s="33">
        <f>+B40/'Rating units'!B40*1000</f>
        <v>500.3059601028026</v>
      </c>
    </row>
    <row r="41" spans="1:5" x14ac:dyDescent="0.25">
      <c r="A41" s="12" t="s">
        <v>84</v>
      </c>
      <c r="B41" s="30">
        <v>1540</v>
      </c>
      <c r="D41" s="33">
        <f>+B41/Population!B41*1000</f>
        <v>226.47058823529412</v>
      </c>
      <c r="E41" s="33">
        <f>+B41/'Rating units'!B41*1000</f>
        <v>525.95628415300541</v>
      </c>
    </row>
    <row r="42" spans="1:5" x14ac:dyDescent="0.25">
      <c r="A42" s="12" t="s">
        <v>85</v>
      </c>
      <c r="B42" s="30">
        <v>3509</v>
      </c>
      <c r="D42" s="33">
        <f>+B42/Population!B42*1000</f>
        <v>776.32743362831854</v>
      </c>
      <c r="E42" s="33">
        <f>+B42/'Rating units'!B42*1000</f>
        <v>789.959477712742</v>
      </c>
    </row>
    <row r="43" spans="1:5" x14ac:dyDescent="0.25">
      <c r="A43" s="12" t="s">
        <v>86</v>
      </c>
      <c r="B43" s="30">
        <v>14197</v>
      </c>
      <c r="D43" s="33">
        <f>+B43/Population!B43*1000</f>
        <v>476.40939597315435</v>
      </c>
      <c r="E43" s="33">
        <f>+B43/'Rating units'!B43*1000</f>
        <v>970.46961514799364</v>
      </c>
    </row>
    <row r="44" spans="1:5" x14ac:dyDescent="0.25">
      <c r="A44" s="12" t="s">
        <v>87</v>
      </c>
      <c r="B44" s="31">
        <v>0</v>
      </c>
      <c r="D44" s="33"/>
      <c r="E44" s="33"/>
    </row>
    <row r="45" spans="1:5" x14ac:dyDescent="0.25">
      <c r="A45" s="12" t="s">
        <v>88</v>
      </c>
      <c r="B45" s="31" t="s">
        <v>51</v>
      </c>
      <c r="D45" s="33"/>
      <c r="E45" s="33"/>
    </row>
    <row r="46" spans="1:5" x14ac:dyDescent="0.25">
      <c r="A46" s="12" t="s">
        <v>89</v>
      </c>
      <c r="B46" s="30">
        <v>15324</v>
      </c>
      <c r="D46" s="33">
        <f>+B46/Population!B46*1000</f>
        <v>336.79120879120876</v>
      </c>
      <c r="E46" s="33">
        <f>+B46/'Rating units'!B46*1000</f>
        <v>578.72276143358897</v>
      </c>
    </row>
    <row r="47" spans="1:5" x14ac:dyDescent="0.25">
      <c r="A47" s="12" t="s">
        <v>90</v>
      </c>
      <c r="B47" s="30">
        <v>9511</v>
      </c>
      <c r="D47" s="33">
        <f>+B47/Population!B47*1000</f>
        <v>386.6260162601626</v>
      </c>
      <c r="E47" s="33">
        <f>+B47/'Rating units'!B47*1000</f>
        <v>780.22969647251853</v>
      </c>
    </row>
    <row r="48" spans="1:5" x14ac:dyDescent="0.25">
      <c r="A48" s="12" t="s">
        <v>91</v>
      </c>
      <c r="B48" s="30">
        <v>10994</v>
      </c>
      <c r="D48" s="33">
        <f>+B48/Population!B48*1000</f>
        <v>322.40469208211141</v>
      </c>
      <c r="E48" s="33">
        <f>+B48/'Rating units'!B48*1000</f>
        <v>725.20267284084991</v>
      </c>
    </row>
    <row r="49" spans="1:5" x14ac:dyDescent="0.25">
      <c r="A49" s="12" t="s">
        <v>92</v>
      </c>
      <c r="B49" s="30">
        <v>13019</v>
      </c>
      <c r="D49" s="33">
        <f>+B49/Population!B49*1000</f>
        <v>213.07692307692309</v>
      </c>
      <c r="E49" s="33">
        <f>+B49/'Rating units'!B49*1000</f>
        <v>505.33711136125447</v>
      </c>
    </row>
    <row r="50" spans="1:5" x14ac:dyDescent="0.25">
      <c r="A50" s="12" t="s">
        <v>93</v>
      </c>
      <c r="B50" s="30">
        <v>10273</v>
      </c>
      <c r="D50" s="33">
        <f>+B50/Population!B50*1000</f>
        <v>203.02371541501975</v>
      </c>
      <c r="E50" s="33">
        <f>+B50/'Rating units'!B50*1000</f>
        <v>467.97558309037902</v>
      </c>
    </row>
    <row r="51" spans="1:5" x14ac:dyDescent="0.25">
      <c r="A51" s="12" t="s">
        <v>94</v>
      </c>
      <c r="B51" s="30">
        <v>18017</v>
      </c>
      <c r="D51" s="33">
        <f>+B51/Population!B51*1000</f>
        <v>225.7769423558897</v>
      </c>
      <c r="E51" s="33">
        <f>+B51/'Rating units'!B51*1000</f>
        <v>513.62677461656881</v>
      </c>
    </row>
    <row r="52" spans="1:5" x14ac:dyDescent="0.25">
      <c r="A52" s="12" t="s">
        <v>95</v>
      </c>
      <c r="B52" s="31" t="s">
        <v>51</v>
      </c>
      <c r="D52" s="33"/>
      <c r="E52" s="33"/>
    </row>
    <row r="53" spans="1:5" x14ac:dyDescent="0.25">
      <c r="A53" s="12" t="s">
        <v>96</v>
      </c>
      <c r="B53" s="31">
        <v>0</v>
      </c>
      <c r="D53" s="33"/>
      <c r="E53" s="33"/>
    </row>
    <row r="54" spans="1:5" x14ac:dyDescent="0.25">
      <c r="A54" s="12" t="s">
        <v>97</v>
      </c>
      <c r="B54" s="30">
        <v>2754</v>
      </c>
      <c r="D54" s="33">
        <f>+B54/Population!B54*1000</f>
        <v>312.24489795918367</v>
      </c>
      <c r="E54" s="33">
        <f>+B54/'Rating units'!B54*1000</f>
        <v>494.61206896551721</v>
      </c>
    </row>
    <row r="55" spans="1:5" x14ac:dyDescent="0.25">
      <c r="A55" s="12" t="s">
        <v>98</v>
      </c>
      <c r="B55" s="31">
        <v>0</v>
      </c>
      <c r="D55" s="33"/>
      <c r="E55" s="33"/>
    </row>
    <row r="56" spans="1:5" x14ac:dyDescent="0.25">
      <c r="A56" s="12" t="s">
        <v>99</v>
      </c>
      <c r="B56" s="30">
        <v>7826</v>
      </c>
      <c r="D56" s="33">
        <f>+B56/Population!B56*1000</f>
        <v>784.16833667334674</v>
      </c>
      <c r="E56" s="33">
        <f>+B56/'Rating units'!B56*1000</f>
        <v>1437.2819100091826</v>
      </c>
    </row>
    <row r="57" spans="1:5" x14ac:dyDescent="0.25">
      <c r="A57" s="12" t="s">
        <v>100</v>
      </c>
      <c r="B57" s="30">
        <v>16970</v>
      </c>
      <c r="D57" s="33">
        <f>+B57/Population!B57*1000</f>
        <v>196.6396292004635</v>
      </c>
      <c r="E57" s="33">
        <f>+B57/'Rating units'!B57*1000</f>
        <v>518.38954056695991</v>
      </c>
    </row>
    <row r="58" spans="1:5" x14ac:dyDescent="0.25">
      <c r="A58" s="12" t="s">
        <v>101</v>
      </c>
      <c r="B58" s="31" t="s">
        <v>51</v>
      </c>
      <c r="D58" s="33"/>
      <c r="E58" s="33"/>
    </row>
    <row r="59" spans="1:5" x14ac:dyDescent="0.25">
      <c r="A59" s="12" t="s">
        <v>102</v>
      </c>
      <c r="B59" s="30">
        <v>5510</v>
      </c>
      <c r="D59" s="33">
        <f>+B59/Population!B59*1000</f>
        <v>99.458483754512628</v>
      </c>
      <c r="E59" s="33">
        <f>+B59/'Rating units'!B59*1000</f>
        <v>301.4717951523773</v>
      </c>
    </row>
    <row r="60" spans="1:5" x14ac:dyDescent="0.25">
      <c r="A60" s="12" t="s">
        <v>103</v>
      </c>
      <c r="B60" s="30">
        <v>17994</v>
      </c>
      <c r="D60" s="33">
        <f>+B60/Population!B60*1000</f>
        <v>518.55907780979828</v>
      </c>
      <c r="E60" s="33">
        <f>+B60/'Rating units'!B60*1000</f>
        <v>803.30357142857144</v>
      </c>
    </row>
    <row r="61" spans="1:5" x14ac:dyDescent="0.25">
      <c r="A61" s="12" t="s">
        <v>104</v>
      </c>
      <c r="B61" s="31">
        <v>0</v>
      </c>
      <c r="D61" s="33">
        <f>+B61/Population!B61*1000</f>
        <v>0</v>
      </c>
      <c r="E61" s="33">
        <f>+B61/'Rating units'!B61*1000</f>
        <v>0</v>
      </c>
    </row>
    <row r="62" spans="1:5" x14ac:dyDescent="0.25">
      <c r="A62" s="12" t="s">
        <v>105</v>
      </c>
      <c r="B62" s="31" t="s">
        <v>51</v>
      </c>
      <c r="D62" s="33"/>
      <c r="E62" s="33"/>
    </row>
    <row r="63" spans="1:5" x14ac:dyDescent="0.25">
      <c r="A63" s="12" t="s">
        <v>106</v>
      </c>
      <c r="B63" s="30">
        <v>14244</v>
      </c>
      <c r="D63" s="33">
        <f>+B63/Population!B63*1000</f>
        <v>202.04255319148936</v>
      </c>
      <c r="E63" s="33">
        <f>+B63/'Rating units'!B63*1000</f>
        <v>494.58333333333331</v>
      </c>
    </row>
    <row r="64" spans="1:5" x14ac:dyDescent="0.25">
      <c r="A64" s="12" t="s">
        <v>107</v>
      </c>
      <c r="B64" s="30">
        <v>14606</v>
      </c>
      <c r="D64" s="33">
        <f>+B64/Population!B64*1000</f>
        <v>1168.48</v>
      </c>
      <c r="E64" s="33">
        <f>+B64/'Rating units'!B64*1000</f>
        <v>1478.7891060038473</v>
      </c>
    </row>
    <row r="65" spans="1:5" x14ac:dyDescent="0.25">
      <c r="A65" s="12" t="s">
        <v>108</v>
      </c>
      <c r="B65" s="30">
        <v>20393</v>
      </c>
      <c r="D65" s="33">
        <f>+B65/Population!B65*1000</f>
        <v>362.86476868327401</v>
      </c>
      <c r="E65" s="33">
        <f>+B65/'Rating units'!B65*1000</f>
        <v>878.36499117026312</v>
      </c>
    </row>
    <row r="66" spans="1:5" x14ac:dyDescent="0.25">
      <c r="A66" s="12" t="s">
        <v>109</v>
      </c>
      <c r="B66" s="30">
        <v>20078</v>
      </c>
      <c r="D66" s="33">
        <f>+B66/Population!B66*1000</f>
        <v>724.8375451263538</v>
      </c>
      <c r="E66" s="33">
        <f>+B66/'Rating units'!B66*1000</f>
        <v>1346.3421176155032</v>
      </c>
    </row>
    <row r="67" spans="1:5" x14ac:dyDescent="0.25">
      <c r="A67" s="12" t="s">
        <v>110</v>
      </c>
      <c r="B67" s="30">
        <v>6526</v>
      </c>
      <c r="D67" s="33">
        <f>+B67/Population!B67*1000</f>
        <v>274.20168067226894</v>
      </c>
      <c r="E67" s="33">
        <f>+B67/'Rating units'!B67*1000</f>
        <v>611.33489461358317</v>
      </c>
    </row>
    <row r="68" spans="1:5" x14ac:dyDescent="0.25">
      <c r="A68" s="12" t="s">
        <v>111</v>
      </c>
      <c r="B68" s="30">
        <v>5405</v>
      </c>
      <c r="D68" s="33">
        <f>+B68/Population!B68*1000</f>
        <v>535.14851485148517</v>
      </c>
      <c r="E68" s="33">
        <f>+B68/'Rating units'!B68*1000</f>
        <v>825.19083969465646</v>
      </c>
    </row>
    <row r="69" spans="1:5" x14ac:dyDescent="0.25">
      <c r="A69" s="12" t="s">
        <v>112</v>
      </c>
      <c r="B69" s="30">
        <v>25490</v>
      </c>
      <c r="D69" s="33">
        <f>+B69/Population!B69*1000</f>
        <v>824.91909385113274</v>
      </c>
      <c r="E69" s="33">
        <f>+B69/'Rating units'!B69*1000</f>
        <v>1209.203036053131</v>
      </c>
    </row>
    <row r="70" spans="1:5" x14ac:dyDescent="0.25">
      <c r="A70" s="12" t="s">
        <v>113</v>
      </c>
      <c r="B70" s="31">
        <v>0</v>
      </c>
      <c r="D70" s="33"/>
      <c r="E70" s="33"/>
    </row>
    <row r="71" spans="1:5" x14ac:dyDescent="0.25">
      <c r="A71" s="12" t="s">
        <v>114</v>
      </c>
      <c r="B71" s="30">
        <v>10207</v>
      </c>
      <c r="D71" s="33">
        <f>+B71/Population!B71*1000</f>
        <v>1097.5268817204301</v>
      </c>
      <c r="E71" s="33">
        <f>+B71/'Rating units'!B71*1000</f>
        <v>2316.6137085792102</v>
      </c>
    </row>
    <row r="72" spans="1:5" x14ac:dyDescent="0.25">
      <c r="A72" s="12" t="s">
        <v>115</v>
      </c>
      <c r="B72" s="31">
        <v>0</v>
      </c>
      <c r="D72" s="33"/>
      <c r="E72" s="33"/>
    </row>
    <row r="73" spans="1:5" x14ac:dyDescent="0.25">
      <c r="A73" s="12" t="s">
        <v>116</v>
      </c>
      <c r="B73" s="30">
        <v>14558</v>
      </c>
      <c r="D73" s="33">
        <f>+B73/Population!B73*1000</f>
        <v>829.51566951566952</v>
      </c>
      <c r="E73" s="33">
        <f>+B73/'Rating units'!B73*1000</f>
        <v>1356.3775272523992</v>
      </c>
    </row>
    <row r="74" spans="1:5" x14ac:dyDescent="0.25">
      <c r="A74" s="12" t="s">
        <v>117</v>
      </c>
      <c r="B74" s="30">
        <v>16005</v>
      </c>
      <c r="D74" s="33">
        <f>+B74/Population!B74*1000</f>
        <v>318.82470119521912</v>
      </c>
      <c r="E74" s="33">
        <f>+B74/'Rating units'!B74*1000</f>
        <v>671.15360422694675</v>
      </c>
    </row>
    <row r="75" spans="1:5" x14ac:dyDescent="0.25">
      <c r="A75" s="12" t="s">
        <v>118</v>
      </c>
      <c r="B75" s="30">
        <v>10488</v>
      </c>
      <c r="D75" s="33">
        <f>+B75/Population!B75*1000</f>
        <v>289.72375690607731</v>
      </c>
      <c r="E75" s="33">
        <f>+B75/'Rating units'!B75*1000</f>
        <v>473.2851985559567</v>
      </c>
    </row>
    <row r="76" spans="1:5" x14ac:dyDescent="0.25">
      <c r="A76" s="12" t="s">
        <v>119</v>
      </c>
      <c r="B76" s="30">
        <v>20327</v>
      </c>
      <c r="D76" s="33">
        <f>+B76/Population!B76*1000</f>
        <v>158.55694227769109</v>
      </c>
      <c r="E76" s="33">
        <f>+B76/'Rating units'!B76*1000</f>
        <v>384.22425525480116</v>
      </c>
    </row>
    <row r="77" spans="1:5" x14ac:dyDescent="0.25">
      <c r="A77" s="12" t="s">
        <v>120</v>
      </c>
      <c r="B77" s="30">
        <v>12314</v>
      </c>
      <c r="D77" s="33">
        <f>+B77/Population!B77*1000</f>
        <v>433.59154929577466</v>
      </c>
      <c r="E77" s="33">
        <f>+B77/'Rating units'!B77*1000</f>
        <v>453.89838612879163</v>
      </c>
    </row>
    <row r="78" spans="1:5" x14ac:dyDescent="0.25">
      <c r="A78" s="12" t="s">
        <v>121</v>
      </c>
      <c r="B78" s="30">
        <v>11478</v>
      </c>
      <c r="D78" s="33">
        <f>+B78/Population!B78*1000</f>
        <v>245.78158458244113</v>
      </c>
      <c r="E78" s="33">
        <f>+B78/'Rating units'!B78*1000</f>
        <v>507.89857958316742</v>
      </c>
    </row>
    <row r="79" spans="1:5" x14ac:dyDescent="0.25">
      <c r="A79" s="12" t="s">
        <v>122</v>
      </c>
      <c r="B79" s="30">
        <v>5826</v>
      </c>
      <c r="D79" s="33">
        <f>+B79/Population!B79*1000</f>
        <v>136.7605633802817</v>
      </c>
      <c r="E79" s="33">
        <f>+B79/'Rating units'!B79*1000</f>
        <v>345.2239867267125</v>
      </c>
    </row>
    <row r="80" spans="1:5" x14ac:dyDescent="0.25">
      <c r="A80" s="12" t="s">
        <v>123</v>
      </c>
      <c r="B80" s="30">
        <v>30972</v>
      </c>
      <c r="D80" s="33">
        <f>+B80/Population!B80*1000</f>
        <v>435</v>
      </c>
      <c r="E80" s="33">
        <f>+B80/'Rating units'!B80*1000</f>
        <v>1068.5895666574663</v>
      </c>
    </row>
    <row r="81" spans="1:5" x14ac:dyDescent="0.25">
      <c r="A81" s="12" t="s">
        <v>124</v>
      </c>
      <c r="B81" s="31">
        <v>0</v>
      </c>
      <c r="D81" s="33"/>
      <c r="E81" s="33"/>
    </row>
    <row r="82" spans="1:5" x14ac:dyDescent="0.25">
      <c r="A82" s="12" t="s">
        <v>125</v>
      </c>
      <c r="B82" s="31">
        <v>0</v>
      </c>
      <c r="D82" s="33">
        <f>+B82/Population!B82*1000</f>
        <v>0</v>
      </c>
      <c r="E82" s="33">
        <f>+B82/'Rating units'!B82*1000</f>
        <v>0</v>
      </c>
    </row>
    <row r="83" spans="1:5" x14ac:dyDescent="0.25">
      <c r="A83" s="12" t="s">
        <v>126</v>
      </c>
      <c r="B83" s="30">
        <v>4379</v>
      </c>
      <c r="D83" s="33">
        <f>+B83/Population!B83*1000</f>
        <v>550.8176100628931</v>
      </c>
      <c r="E83" s="33">
        <f>+B83/'Rating units'!B83*1000</f>
        <v>488.29170383586086</v>
      </c>
    </row>
    <row r="84" spans="1:5" x14ac:dyDescent="0.25">
      <c r="A84" s="12" t="s">
        <v>127</v>
      </c>
      <c r="B84" s="30">
        <v>14993</v>
      </c>
      <c r="D84" s="33">
        <f>+B84/Population!B84*1000</f>
        <v>290.56201550387595</v>
      </c>
      <c r="E84" s="33">
        <f>+B84/'Rating units'!B84*1000</f>
        <v>719.81372125402083</v>
      </c>
    </row>
    <row r="85" spans="1:5" x14ac:dyDescent="0.25">
      <c r="A85" s="12" t="s">
        <v>128</v>
      </c>
      <c r="B85" s="30">
        <v>9885</v>
      </c>
      <c r="D85" s="33">
        <f>+B85/Population!B85*1000</f>
        <v>1212.8834355828221</v>
      </c>
      <c r="E85" s="33">
        <f>+B85/'Rating units'!B85*1000</f>
        <v>1358.5761407366685</v>
      </c>
    </row>
    <row r="86" spans="1:5" x14ac:dyDescent="0.25">
      <c r="A86" s="12" t="s">
        <v>129</v>
      </c>
      <c r="B86" s="31" t="s">
        <v>51</v>
      </c>
      <c r="D86" s="33"/>
      <c r="E86" s="33"/>
    </row>
    <row r="87" spans="1:5" x14ac:dyDescent="0.25">
      <c r="A87" s="12" t="s">
        <v>130</v>
      </c>
      <c r="B87" s="30">
        <v>10612</v>
      </c>
      <c r="D87" s="33">
        <f>+B87/Population!B87*1000</f>
        <v>480.18099547511309</v>
      </c>
      <c r="E87" s="33">
        <f>+B87/'Rating units'!B87*1000</f>
        <v>803.8176033934252</v>
      </c>
    </row>
    <row r="88" spans="1:5" x14ac:dyDescent="0.25">
      <c r="A88" s="12" t="s">
        <v>131</v>
      </c>
      <c r="B88" s="30">
        <v>7260</v>
      </c>
      <c r="D88" s="33">
        <f>+B88/Population!B88*1000</f>
        <v>751.55279503105589</v>
      </c>
      <c r="E88" s="33">
        <f>+B88/'Rating units'!B88*1000</f>
        <v>1235.9550561797753</v>
      </c>
    </row>
    <row r="89" spans="1:5" x14ac:dyDescent="0.25">
      <c r="A89" s="12" t="s">
        <v>132</v>
      </c>
      <c r="B89" s="30">
        <v>20221</v>
      </c>
      <c r="D89" s="33">
        <f>+B89/Population!B89*1000</f>
        <v>461.66666666666669</v>
      </c>
      <c r="E89" s="33">
        <f>+B89/'Rating units'!B89*1000</f>
        <v>965.94057514091912</v>
      </c>
    </row>
    <row r="90" spans="1:5" x14ac:dyDescent="0.25">
      <c r="A90" s="12" t="s">
        <v>133</v>
      </c>
      <c r="B90" s="30">
        <v>45070</v>
      </c>
      <c r="D90" s="33">
        <f>+B90/Population!B90*1000</f>
        <v>216.78691678691678</v>
      </c>
      <c r="E90" s="33">
        <f>+B90/'Rating units'!B90*1000</f>
        <v>586.17729684736241</v>
      </c>
    </row>
    <row r="91" spans="1:5" x14ac:dyDescent="0.25">
      <c r="A91" s="12" t="s">
        <v>134</v>
      </c>
      <c r="B91" s="31">
        <v>0</v>
      </c>
      <c r="D91" s="33"/>
      <c r="E91" s="33"/>
    </row>
    <row r="92" spans="1:5" x14ac:dyDescent="0.25">
      <c r="A92" s="12" t="s">
        <v>135</v>
      </c>
      <c r="B92" s="30">
        <v>18805</v>
      </c>
      <c r="D92" s="33">
        <f>+B92/Population!B92*1000</f>
        <v>393.41004184100422</v>
      </c>
      <c r="E92" s="33">
        <f>+B92/'Rating units'!B92*1000</f>
        <v>911.80178432893717</v>
      </c>
    </row>
    <row r="93" spans="1:5" x14ac:dyDescent="0.25">
      <c r="A93" s="12" t="s">
        <v>136</v>
      </c>
      <c r="B93" s="30">
        <v>5561</v>
      </c>
      <c r="D93" s="33">
        <f>+B93/Population!B93*1000</f>
        <v>634.81735159817356</v>
      </c>
      <c r="E93" s="33">
        <f>+B93/'Rating units'!B93*1000</f>
        <v>837.87855959017634</v>
      </c>
    </row>
    <row r="94" spans="1:5" x14ac:dyDescent="0.25">
      <c r="A94" s="12" t="s">
        <v>137</v>
      </c>
      <c r="B94" s="30">
        <v>12068</v>
      </c>
      <c r="D94" s="33">
        <f>+B94/Population!B94*1000</f>
        <v>344.8</v>
      </c>
      <c r="E94" s="33">
        <f>+B94/'Rating units'!B94*1000</f>
        <v>724.50021012187074</v>
      </c>
    </row>
    <row r="95" spans="1:5" x14ac:dyDescent="0.25">
      <c r="A95" s="12" t="s">
        <v>138</v>
      </c>
      <c r="B95" s="30">
        <v>34143</v>
      </c>
      <c r="D95" s="33">
        <f>+B95/Population!B95*1000</f>
        <v>389.76027397260276</v>
      </c>
      <c r="E95" s="33">
        <f>+B95/'Rating units'!B95*1000</f>
        <v>786.43326039387307</v>
      </c>
    </row>
    <row r="96" spans="1:5" x14ac:dyDescent="0.25">
      <c r="A96" s="12" t="s">
        <v>139</v>
      </c>
      <c r="B96" s="31">
        <v>0</v>
      </c>
      <c r="D96" s="33"/>
      <c r="E96" s="33"/>
    </row>
    <row r="97" spans="1:5" x14ac:dyDescent="0.25">
      <c r="A97" s="12" t="s">
        <v>140</v>
      </c>
      <c r="B97" s="31">
        <v>0</v>
      </c>
      <c r="D97" s="33"/>
      <c r="E97" s="33"/>
    </row>
    <row r="98" spans="1:5" x14ac:dyDescent="0.25">
      <c r="A98" s="12" t="s">
        <v>141</v>
      </c>
      <c r="B98" s="30">
        <v>1500815</v>
      </c>
      <c r="D98" s="33"/>
      <c r="E98" s="33"/>
    </row>
    <row r="99" spans="1:5" x14ac:dyDescent="0.25">
      <c r="A99" s="107" t="s">
        <v>142</v>
      </c>
      <c r="B99" s="107"/>
    </row>
    <row r="100" spans="1:5" x14ac:dyDescent="0.25">
      <c r="A100" s="103" t="s">
        <v>143</v>
      </c>
      <c r="B100" s="103"/>
    </row>
    <row r="101" spans="1:5" x14ac:dyDescent="0.25">
      <c r="A101" s="103" t="s">
        <v>144</v>
      </c>
      <c r="B101" s="103"/>
    </row>
    <row r="102" spans="1:5" x14ac:dyDescent="0.25">
      <c r="A102" s="103"/>
      <c r="B102" s="103"/>
    </row>
    <row r="103" spans="1:5" x14ac:dyDescent="0.25">
      <c r="A103" s="107" t="s">
        <v>145</v>
      </c>
      <c r="B103" s="107"/>
    </row>
    <row r="104" spans="1:5" x14ac:dyDescent="0.25">
      <c r="A104" s="103" t="s">
        <v>146</v>
      </c>
      <c r="B104" s="103"/>
    </row>
    <row r="105" spans="1:5" x14ac:dyDescent="0.25">
      <c r="A105" s="103"/>
      <c r="B105" s="103"/>
    </row>
    <row r="106" spans="1:5" x14ac:dyDescent="0.25">
      <c r="A106" s="103" t="s">
        <v>147</v>
      </c>
      <c r="B106" s="103"/>
    </row>
    <row r="107" spans="1:5" x14ac:dyDescent="0.25">
      <c r="A107" s="103" t="s">
        <v>148</v>
      </c>
      <c r="B107" s="103"/>
    </row>
    <row r="108" spans="1:5" x14ac:dyDescent="0.25">
      <c r="A108" s="103" t="s">
        <v>149</v>
      </c>
      <c r="B108" s="103"/>
    </row>
    <row r="109" spans="1:5" x14ac:dyDescent="0.25">
      <c r="A109" s="103" t="s">
        <v>150</v>
      </c>
      <c r="B109" s="103"/>
    </row>
    <row r="110" spans="1:5" x14ac:dyDescent="0.25">
      <c r="A110" s="103" t="s">
        <v>151</v>
      </c>
      <c r="B110" s="103"/>
    </row>
    <row r="111" spans="1:5" x14ac:dyDescent="0.25">
      <c r="A111" s="103" t="s">
        <v>152</v>
      </c>
      <c r="B111" s="103"/>
    </row>
    <row r="112" spans="1:5" x14ac:dyDescent="0.25">
      <c r="A112" s="103" t="s">
        <v>153</v>
      </c>
      <c r="B112" s="103"/>
    </row>
    <row r="113" spans="1:2" x14ac:dyDescent="0.25">
      <c r="A113" s="103"/>
      <c r="B113" s="103"/>
    </row>
    <row r="114" spans="1:2" x14ac:dyDescent="0.25">
      <c r="A114" s="103" t="s">
        <v>154</v>
      </c>
      <c r="B114" s="103"/>
    </row>
    <row r="115" spans="1:2" x14ac:dyDescent="0.25">
      <c r="A115" s="103"/>
      <c r="B115" s="103"/>
    </row>
    <row r="116" spans="1:2" x14ac:dyDescent="0.25">
      <c r="A116" s="103" t="s">
        <v>155</v>
      </c>
      <c r="B116" s="103"/>
    </row>
    <row r="117" spans="1:2" x14ac:dyDescent="0.25">
      <c r="A117" s="103" t="s">
        <v>156</v>
      </c>
      <c r="B117" s="103"/>
    </row>
    <row r="118" spans="1:2" x14ac:dyDescent="0.25">
      <c r="A118" s="103"/>
      <c r="B118" s="103"/>
    </row>
    <row r="119" spans="1:2" x14ac:dyDescent="0.25">
      <c r="A119" s="103" t="s">
        <v>157</v>
      </c>
      <c r="B119" s="103"/>
    </row>
    <row r="120" spans="1:2" x14ac:dyDescent="0.25">
      <c r="A120" s="103" t="s">
        <v>158</v>
      </c>
      <c r="B120" s="103"/>
    </row>
    <row r="121" spans="1:2" x14ac:dyDescent="0.25">
      <c r="A121" s="103"/>
      <c r="B121" s="103"/>
    </row>
    <row r="122" spans="1:2" x14ac:dyDescent="0.25">
      <c r="A122" s="103" t="s">
        <v>159</v>
      </c>
      <c r="B122" s="103"/>
    </row>
    <row r="123" spans="1:2" x14ac:dyDescent="0.25">
      <c r="A123" s="103" t="s">
        <v>160</v>
      </c>
      <c r="B123" s="103"/>
    </row>
    <row r="124" spans="1:2" x14ac:dyDescent="0.25">
      <c r="A124" s="103" t="s">
        <v>161</v>
      </c>
      <c r="B124" s="103"/>
    </row>
    <row r="125" spans="1:2" x14ac:dyDescent="0.25">
      <c r="A125" s="104" t="s">
        <v>162</v>
      </c>
      <c r="B125" s="104"/>
    </row>
    <row r="126" spans="1:2" x14ac:dyDescent="0.25">
      <c r="A126" s="103"/>
      <c r="B126" s="103"/>
    </row>
    <row r="127" spans="1:2" x14ac:dyDescent="0.25">
      <c r="A127" s="103"/>
      <c r="B127" s="103"/>
    </row>
  </sheetData>
  <mergeCells count="31">
    <mergeCell ref="A108:B108"/>
    <mergeCell ref="A3:B3"/>
    <mergeCell ref="A4:A5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20:B120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7:B127"/>
    <mergeCell ref="A121:B121"/>
    <mergeCell ref="A122:B122"/>
    <mergeCell ref="A123:B123"/>
    <mergeCell ref="A124:B124"/>
    <mergeCell ref="A125:B125"/>
    <mergeCell ref="A126:B126"/>
  </mergeCells>
  <hyperlinks>
    <hyperlink ref="A1" location="Index!A1" display="Index" xr:uid="{00000000-0004-0000-1E00-000000000000}"/>
    <hyperlink ref="A125" r:id="rId1" display="mailto:info@stats.govt.nz" xr:uid="{00000000-0004-0000-1E00-000001000000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128"/>
  <sheetViews>
    <sheetView workbookViewId="0"/>
  </sheetViews>
  <sheetFormatPr defaultRowHeight="15" x14ac:dyDescent="0.25"/>
  <cols>
    <col min="1" max="1" width="57.85546875" style="15" customWidth="1"/>
    <col min="2" max="2" width="39.2851562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3" spans="1:7" ht="15" customHeight="1" x14ac:dyDescent="0.25">
      <c r="A3" s="105" t="s">
        <v>46</v>
      </c>
      <c r="B3" s="105"/>
      <c r="D3" s="16" t="s">
        <v>163</v>
      </c>
      <c r="E3" s="16" t="s">
        <v>164</v>
      </c>
      <c r="F3" s="1"/>
      <c r="G3" s="16"/>
    </row>
    <row r="4" spans="1:7" x14ac:dyDescent="0.25">
      <c r="A4" s="106"/>
      <c r="B4" s="28" t="s">
        <v>11</v>
      </c>
    </row>
    <row r="5" spans="1:7" x14ac:dyDescent="0.25">
      <c r="A5" s="106"/>
      <c r="B5" s="28" t="s">
        <v>166</v>
      </c>
    </row>
    <row r="6" spans="1:7" x14ac:dyDescent="0.25">
      <c r="A6" s="12" t="s">
        <v>48</v>
      </c>
      <c r="B6" s="29"/>
    </row>
    <row r="7" spans="1:7" x14ac:dyDescent="0.25">
      <c r="A7" s="12" t="s">
        <v>49</v>
      </c>
      <c r="B7" s="31">
        <v>367</v>
      </c>
      <c r="D7" s="33">
        <f>+B7/Population!B7*1000</f>
        <v>10.890207715133531</v>
      </c>
      <c r="E7" s="33">
        <f>+B7/'Rating units'!B7*1000</f>
        <v>23.835812171202182</v>
      </c>
    </row>
    <row r="8" spans="1:7" x14ac:dyDescent="0.25">
      <c r="A8" s="12" t="s">
        <v>50</v>
      </c>
      <c r="B8" s="31" t="s">
        <v>51</v>
      </c>
      <c r="D8" s="33"/>
      <c r="E8" s="33"/>
    </row>
    <row r="9" spans="1:7" x14ac:dyDescent="0.25">
      <c r="A9" s="12" t="s">
        <v>52</v>
      </c>
      <c r="B9" s="30">
        <v>211034</v>
      </c>
      <c r="D9" s="33">
        <f>+B9/Population!B9*1000</f>
        <v>130.71977205153618</v>
      </c>
      <c r="E9" s="33">
        <f>+B9/'Rating units'!B9*1000</f>
        <v>398.33368567286789</v>
      </c>
    </row>
    <row r="10" spans="1:7" x14ac:dyDescent="0.25">
      <c r="A10" s="12" t="s">
        <v>53</v>
      </c>
      <c r="B10" s="31" t="s">
        <v>51</v>
      </c>
      <c r="D10" s="33"/>
      <c r="E10" s="33"/>
    </row>
    <row r="11" spans="1:7" x14ac:dyDescent="0.25">
      <c r="A11" s="12" t="s">
        <v>54</v>
      </c>
      <c r="B11" s="31" t="s">
        <v>51</v>
      </c>
      <c r="D11" s="33"/>
      <c r="E11" s="33"/>
    </row>
    <row r="12" spans="1:7" x14ac:dyDescent="0.25">
      <c r="A12" s="12" t="s">
        <v>55</v>
      </c>
      <c r="B12" s="30">
        <v>480867</v>
      </c>
      <c r="D12" s="33"/>
      <c r="E12" s="33"/>
    </row>
    <row r="13" spans="1:7" x14ac:dyDescent="0.25">
      <c r="A13" s="12" t="s">
        <v>56</v>
      </c>
      <c r="B13" s="31" t="s">
        <v>51</v>
      </c>
      <c r="D13" s="33"/>
      <c r="E13" s="33"/>
    </row>
    <row r="14" spans="1:7" x14ac:dyDescent="0.25">
      <c r="A14" s="12" t="s">
        <v>57</v>
      </c>
      <c r="B14" s="30">
        <v>18550</v>
      </c>
      <c r="D14" s="33"/>
      <c r="E14" s="33"/>
    </row>
    <row r="15" spans="1:7" x14ac:dyDescent="0.25">
      <c r="A15" s="12" t="s">
        <v>58</v>
      </c>
      <c r="B15" s="31">
        <v>189</v>
      </c>
      <c r="D15" s="33">
        <f>+B15/Population!B15*1000</f>
        <v>18.52941176470588</v>
      </c>
      <c r="E15" s="33">
        <f>+B15/'Rating units'!B15*1000</f>
        <v>25.092936802973977</v>
      </c>
    </row>
    <row r="16" spans="1:7" x14ac:dyDescent="0.25">
      <c r="A16" s="12" t="s">
        <v>59</v>
      </c>
      <c r="B16" s="30">
        <v>63391</v>
      </c>
      <c r="D16" s="33"/>
      <c r="E16" s="33"/>
    </row>
    <row r="17" spans="1:5" x14ac:dyDescent="0.25">
      <c r="A17" s="12" t="s">
        <v>60</v>
      </c>
      <c r="B17" s="31">
        <v>0</v>
      </c>
      <c r="D17" s="33">
        <f>+B17/Population!B17*1000</f>
        <v>0</v>
      </c>
      <c r="E17" s="33">
        <f>+B17/'Rating units'!B17*1000</f>
        <v>0</v>
      </c>
    </row>
    <row r="18" spans="1:5" x14ac:dyDescent="0.25">
      <c r="A18" s="12" t="s">
        <v>61</v>
      </c>
      <c r="B18" s="30">
        <v>13478</v>
      </c>
      <c r="D18" s="33">
        <f>+B18/Population!B18*1000</f>
        <v>991.02941176470597</v>
      </c>
      <c r="E18" s="33">
        <f>+B18/'Rating units'!B18*1000</f>
        <v>1744.4990939684185</v>
      </c>
    </row>
    <row r="19" spans="1:5" x14ac:dyDescent="0.25">
      <c r="A19" s="12" t="s">
        <v>62</v>
      </c>
      <c r="B19" s="31">
        <v>0</v>
      </c>
      <c r="D19" s="33">
        <f>+B19/Population!B19*1000</f>
        <v>0</v>
      </c>
      <c r="E19" s="33">
        <f>+B19/'Rating units'!B19*1000</f>
        <v>0</v>
      </c>
    </row>
    <row r="20" spans="1:5" x14ac:dyDescent="0.25">
      <c r="A20" s="12" t="s">
        <v>63</v>
      </c>
      <c r="B20" s="31">
        <v>0</v>
      </c>
      <c r="D20" s="33">
        <f>+B20/Population!B20*1000</f>
        <v>0</v>
      </c>
      <c r="E20" s="33">
        <f>+B20/'Rating units'!B20*1000</f>
        <v>0</v>
      </c>
    </row>
    <row r="21" spans="1:5" x14ac:dyDescent="0.25">
      <c r="A21" s="12" t="s">
        <v>64</v>
      </c>
      <c r="B21" s="30">
        <v>17818</v>
      </c>
      <c r="D21" s="33">
        <f>+B21/Population!B21*1000</f>
        <v>47.527340624166442</v>
      </c>
      <c r="E21" s="33">
        <f>+B21/'Rating units'!B21*1000</f>
        <v>108.13927377115841</v>
      </c>
    </row>
    <row r="22" spans="1:5" x14ac:dyDescent="0.25">
      <c r="A22" s="12" t="s">
        <v>65</v>
      </c>
      <c r="B22" s="31">
        <v>0</v>
      </c>
      <c r="D22" s="33">
        <f>+B22/Population!B22*1000</f>
        <v>0</v>
      </c>
      <c r="E22" s="33">
        <f>+B22/'Rating units'!B22*1000</f>
        <v>0</v>
      </c>
    </row>
    <row r="23" spans="1:5" x14ac:dyDescent="0.25">
      <c r="A23" s="12" t="s">
        <v>66</v>
      </c>
      <c r="B23" s="30">
        <v>3261</v>
      </c>
      <c r="D23" s="33">
        <f>+B23/Population!B23*1000</f>
        <v>25.677165354330707</v>
      </c>
      <c r="E23" s="33">
        <f>+B23/'Rating units'!B23*1000</f>
        <v>58.702813630717721</v>
      </c>
    </row>
    <row r="24" spans="1:5" x14ac:dyDescent="0.25">
      <c r="A24" s="12" t="s">
        <v>67</v>
      </c>
      <c r="B24" s="30">
        <v>1610</v>
      </c>
      <c r="D24" s="33">
        <f>+B24/Population!B24*1000</f>
        <v>25.967741935483868</v>
      </c>
      <c r="E24" s="33">
        <f>+B24/'Rating units'!B24*1000</f>
        <v>40.082654915726842</v>
      </c>
    </row>
    <row r="25" spans="1:5" x14ac:dyDescent="0.25">
      <c r="A25" s="12" t="s">
        <v>68</v>
      </c>
      <c r="B25" s="31" t="s">
        <v>51</v>
      </c>
      <c r="D25" s="33"/>
      <c r="E25" s="33"/>
    </row>
    <row r="26" spans="1:5" x14ac:dyDescent="0.25">
      <c r="A26" s="12" t="s">
        <v>69</v>
      </c>
      <c r="B26" s="31">
        <v>531</v>
      </c>
      <c r="D26" s="33">
        <f>+B26/Population!B26*1000</f>
        <v>11.108786610878662</v>
      </c>
      <c r="E26" s="33">
        <f>+B26/'Rating units'!B26*1000</f>
        <v>22.471434617012275</v>
      </c>
    </row>
    <row r="27" spans="1:5" x14ac:dyDescent="0.25">
      <c r="A27" s="12" t="s">
        <v>70</v>
      </c>
      <c r="B27" s="31">
        <v>3</v>
      </c>
      <c r="D27" s="33">
        <f>+B27/Population!B27*1000</f>
        <v>0.24096385542168675</v>
      </c>
      <c r="E27" s="33">
        <f>+B27/'Rating units'!B27*1000</f>
        <v>0.49652432969215488</v>
      </c>
    </row>
    <row r="28" spans="1:5" x14ac:dyDescent="0.25">
      <c r="A28" s="12" t="s">
        <v>71</v>
      </c>
      <c r="B28" s="30">
        <v>117698</v>
      </c>
      <c r="D28" s="33"/>
      <c r="E28" s="33"/>
    </row>
    <row r="29" spans="1:5" x14ac:dyDescent="0.25">
      <c r="A29" s="12" t="s">
        <v>72</v>
      </c>
      <c r="B29" s="31">
        <v>233</v>
      </c>
      <c r="D29" s="33">
        <f>+B29/Population!B29*1000</f>
        <v>17.195571955719558</v>
      </c>
      <c r="E29" s="33">
        <f>+B29/'Rating units'!B29*1000</f>
        <v>25.587524708983089</v>
      </c>
    </row>
    <row r="30" spans="1:5" x14ac:dyDescent="0.25">
      <c r="A30" s="12" t="s">
        <v>73</v>
      </c>
      <c r="B30" s="30">
        <v>47148</v>
      </c>
      <c r="D30" s="33">
        <f>+B30/Population!B30*1000</f>
        <v>292.48138957816377</v>
      </c>
      <c r="E30" s="33">
        <f>+B30/'Rating units'!B30*1000</f>
        <v>833.00353356890457</v>
      </c>
    </row>
    <row r="31" spans="1:5" x14ac:dyDescent="0.25">
      <c r="A31" s="12" t="s">
        <v>74</v>
      </c>
      <c r="B31" s="31">
        <v>817</v>
      </c>
      <c r="D31" s="33">
        <f>+B31/Population!B31*1000</f>
        <v>10.394402035623409</v>
      </c>
      <c r="E31" s="33">
        <f>+B31/'Rating units'!B31*1000</f>
        <v>26.547522339561333</v>
      </c>
    </row>
    <row r="32" spans="1:5" x14ac:dyDescent="0.25">
      <c r="A32" s="12" t="s">
        <v>75</v>
      </c>
      <c r="B32" s="31">
        <v>0</v>
      </c>
      <c r="D32" s="33">
        <f>+B32/Population!B32*1000</f>
        <v>0</v>
      </c>
      <c r="E32" s="33">
        <f>+B32/'Rating units'!B32*1000</f>
        <v>0</v>
      </c>
    </row>
    <row r="33" spans="1:5" x14ac:dyDescent="0.25">
      <c r="A33" s="12" t="s">
        <v>76</v>
      </c>
      <c r="B33" s="31">
        <v>242</v>
      </c>
      <c r="D33" s="33"/>
      <c r="E33" s="33"/>
    </row>
    <row r="34" spans="1:5" x14ac:dyDescent="0.25">
      <c r="A34" s="12" t="s">
        <v>77</v>
      </c>
      <c r="B34" s="31">
        <v>102</v>
      </c>
      <c r="D34" s="33">
        <f>+B34/Population!B34*1000</f>
        <v>3.1974921630094042</v>
      </c>
      <c r="E34" s="33">
        <f>+B34/'Rating units'!B34*1000</f>
        <v>5.6431535269709547</v>
      </c>
    </row>
    <row r="35" spans="1:5" x14ac:dyDescent="0.25">
      <c r="A35" s="12" t="s">
        <v>78</v>
      </c>
      <c r="B35" s="31">
        <v>0</v>
      </c>
      <c r="D35" s="33">
        <f>+B35/Population!B35*1000</f>
        <v>0</v>
      </c>
      <c r="E35" s="33">
        <f>+B35/'Rating units'!B35*1000</f>
        <v>0</v>
      </c>
    </row>
    <row r="36" spans="1:5" x14ac:dyDescent="0.25">
      <c r="A36" s="12" t="s">
        <v>79</v>
      </c>
      <c r="B36" s="30">
        <v>2509</v>
      </c>
      <c r="D36" s="33">
        <f>+B36/Population!B36*1000</f>
        <v>24.264990328820119</v>
      </c>
      <c r="E36" s="33">
        <f>+B36/'Rating units'!B36*1000</f>
        <v>64.666615118946368</v>
      </c>
    </row>
    <row r="37" spans="1:5" x14ac:dyDescent="0.25">
      <c r="A37" s="12" t="s">
        <v>80</v>
      </c>
      <c r="B37" s="30">
        <v>2773</v>
      </c>
      <c r="D37" s="33">
        <f>+B37/Population!B37*1000</f>
        <v>50.694698354661789</v>
      </c>
      <c r="E37" s="33">
        <f>+B37/'Rating units'!B37*1000</f>
        <v>109.99603332011107</v>
      </c>
    </row>
    <row r="38" spans="1:5" x14ac:dyDescent="0.25">
      <c r="A38" s="12" t="s">
        <v>81</v>
      </c>
      <c r="B38" s="31">
        <v>91</v>
      </c>
      <c r="D38" s="33">
        <f>+B38/Population!B38*1000</f>
        <v>24.396782841823057</v>
      </c>
      <c r="E38" s="33">
        <f>+B38/'Rating units'!B38*1000</f>
        <v>26.717557251908396</v>
      </c>
    </row>
    <row r="39" spans="1:5" x14ac:dyDescent="0.25">
      <c r="A39" s="12" t="s">
        <v>82</v>
      </c>
      <c r="B39" s="31">
        <v>0</v>
      </c>
      <c r="D39" s="33">
        <f>+B39/Population!B39*1000</f>
        <v>0</v>
      </c>
      <c r="E39" s="33">
        <f>+B39/'Rating units'!B39*1000</f>
        <v>0</v>
      </c>
    </row>
    <row r="40" spans="1:5" x14ac:dyDescent="0.25">
      <c r="A40" s="12" t="s">
        <v>83</v>
      </c>
      <c r="B40" s="31">
        <v>0</v>
      </c>
      <c r="D40" s="33">
        <f>+B40/Population!B40*1000</f>
        <v>0</v>
      </c>
      <c r="E40" s="33">
        <f>+B40/'Rating units'!B40*1000</f>
        <v>0</v>
      </c>
    </row>
    <row r="41" spans="1:5" x14ac:dyDescent="0.25">
      <c r="A41" s="12" t="s">
        <v>84</v>
      </c>
      <c r="B41" s="31">
        <v>0</v>
      </c>
      <c r="D41" s="33">
        <f>+B41/Population!B41*1000</f>
        <v>0</v>
      </c>
      <c r="E41" s="33">
        <f>+B41/'Rating units'!B41*1000</f>
        <v>0</v>
      </c>
    </row>
    <row r="42" spans="1:5" x14ac:dyDescent="0.25">
      <c r="A42" s="12" t="s">
        <v>85</v>
      </c>
      <c r="B42" s="31">
        <v>0</v>
      </c>
      <c r="D42" s="33">
        <f>+B42/Population!B42*1000</f>
        <v>0</v>
      </c>
      <c r="E42" s="33">
        <f>+B42/'Rating units'!B42*1000</f>
        <v>0</v>
      </c>
    </row>
    <row r="43" spans="1:5" x14ac:dyDescent="0.25">
      <c r="A43" s="12" t="s">
        <v>86</v>
      </c>
      <c r="B43" s="31">
        <v>0</v>
      </c>
      <c r="D43" s="33">
        <f>+B43/Population!B43*1000</f>
        <v>0</v>
      </c>
      <c r="E43" s="33">
        <f>+B43/'Rating units'!B43*1000</f>
        <v>0</v>
      </c>
    </row>
    <row r="44" spans="1:5" x14ac:dyDescent="0.25">
      <c r="A44" s="12" t="s">
        <v>87</v>
      </c>
      <c r="B44" s="30">
        <v>5198</v>
      </c>
      <c r="D44" s="33"/>
      <c r="E44" s="33"/>
    </row>
    <row r="45" spans="1:5" x14ac:dyDescent="0.25">
      <c r="A45" s="12" t="s">
        <v>88</v>
      </c>
      <c r="B45" s="31" t="s">
        <v>51</v>
      </c>
      <c r="D45" s="33"/>
      <c r="E45" s="33"/>
    </row>
    <row r="46" spans="1:5" x14ac:dyDescent="0.25">
      <c r="A46" s="12" t="s">
        <v>89</v>
      </c>
      <c r="B46" s="30">
        <v>2487</v>
      </c>
      <c r="D46" s="33">
        <f>+B46/Population!B46*1000</f>
        <v>54.659340659340657</v>
      </c>
      <c r="E46" s="33">
        <f>+B46/'Rating units'!B46*1000</f>
        <v>93.923486536500619</v>
      </c>
    </row>
    <row r="47" spans="1:5" x14ac:dyDescent="0.25">
      <c r="A47" s="12" t="s">
        <v>90</v>
      </c>
      <c r="B47" s="31">
        <v>426</v>
      </c>
      <c r="D47" s="33">
        <f>+B47/Population!B47*1000</f>
        <v>17.31707317073171</v>
      </c>
      <c r="E47" s="33">
        <f>+B47/'Rating units'!B47*1000</f>
        <v>34.94667760459393</v>
      </c>
    </row>
    <row r="48" spans="1:5" x14ac:dyDescent="0.25">
      <c r="A48" s="12" t="s">
        <v>91</v>
      </c>
      <c r="B48" s="31">
        <v>0</v>
      </c>
      <c r="D48" s="33">
        <f>+B48/Population!B48*1000</f>
        <v>0</v>
      </c>
      <c r="E48" s="33">
        <f>+B48/'Rating units'!B48*1000</f>
        <v>0</v>
      </c>
    </row>
    <row r="49" spans="1:5" x14ac:dyDescent="0.25">
      <c r="A49" s="12" t="s">
        <v>92</v>
      </c>
      <c r="B49" s="30">
        <v>1069</v>
      </c>
      <c r="D49" s="33">
        <f>+B49/Population!B49*1000</f>
        <v>17.495908346972179</v>
      </c>
      <c r="E49" s="33">
        <f>+B49/'Rating units'!B49*1000</f>
        <v>41.493614874044169</v>
      </c>
    </row>
    <row r="50" spans="1:5" x14ac:dyDescent="0.25">
      <c r="A50" s="12" t="s">
        <v>93</v>
      </c>
      <c r="B50" s="30">
        <v>3784</v>
      </c>
      <c r="D50" s="33">
        <f>+B50/Population!B50*1000</f>
        <v>74.782608695652172</v>
      </c>
      <c r="E50" s="33">
        <f>+B50/'Rating units'!B50*1000</f>
        <v>172.37609329446062</v>
      </c>
    </row>
    <row r="51" spans="1:5" x14ac:dyDescent="0.25">
      <c r="A51" s="12" t="s">
        <v>94</v>
      </c>
      <c r="B51" s="30">
        <v>1247</v>
      </c>
      <c r="D51" s="33">
        <f>+B51/Population!B51*1000</f>
        <v>15.626566416040099</v>
      </c>
      <c r="E51" s="33">
        <f>+B51/'Rating units'!B51*1000</f>
        <v>35.549347169165856</v>
      </c>
    </row>
    <row r="52" spans="1:5" x14ac:dyDescent="0.25">
      <c r="A52" s="12" t="s">
        <v>95</v>
      </c>
      <c r="B52" s="31" t="s">
        <v>51</v>
      </c>
      <c r="D52" s="33"/>
      <c r="E52" s="33"/>
    </row>
    <row r="53" spans="1:5" x14ac:dyDescent="0.25">
      <c r="A53" s="12" t="s">
        <v>96</v>
      </c>
      <c r="B53" s="30">
        <v>2392</v>
      </c>
      <c r="D53" s="33"/>
      <c r="E53" s="33"/>
    </row>
    <row r="54" spans="1:5" x14ac:dyDescent="0.25">
      <c r="A54" s="12" t="s">
        <v>97</v>
      </c>
      <c r="B54" s="31">
        <v>0</v>
      </c>
      <c r="D54" s="33">
        <f>+B54/Population!B54*1000</f>
        <v>0</v>
      </c>
      <c r="E54" s="33">
        <f>+B54/'Rating units'!B54*1000</f>
        <v>0</v>
      </c>
    </row>
    <row r="55" spans="1:5" x14ac:dyDescent="0.25">
      <c r="A55" s="12" t="s">
        <v>98</v>
      </c>
      <c r="B55" s="30">
        <v>8548</v>
      </c>
      <c r="D55" s="33"/>
      <c r="E55" s="33"/>
    </row>
    <row r="56" spans="1:5" x14ac:dyDescent="0.25">
      <c r="A56" s="12" t="s">
        <v>99</v>
      </c>
      <c r="B56" s="31">
        <v>0</v>
      </c>
      <c r="D56" s="33">
        <f>+B56/Population!B56*1000</f>
        <v>0</v>
      </c>
      <c r="E56" s="33">
        <f>+B56/'Rating units'!B56*1000</f>
        <v>0</v>
      </c>
    </row>
    <row r="57" spans="1:5" x14ac:dyDescent="0.25">
      <c r="A57" s="12" t="s">
        <v>100</v>
      </c>
      <c r="B57" s="30">
        <v>1742</v>
      </c>
      <c r="D57" s="33">
        <f>+B57/Population!B57*1000</f>
        <v>20.185399768250289</v>
      </c>
      <c r="E57" s="33">
        <f>+B57/'Rating units'!B57*1000</f>
        <v>53.213587487781041</v>
      </c>
    </row>
    <row r="58" spans="1:5" x14ac:dyDescent="0.25">
      <c r="A58" s="12" t="s">
        <v>101</v>
      </c>
      <c r="B58" s="31" t="s">
        <v>51</v>
      </c>
      <c r="D58" s="33"/>
      <c r="E58" s="33"/>
    </row>
    <row r="59" spans="1:5" x14ac:dyDescent="0.25">
      <c r="A59" s="12" t="s">
        <v>102</v>
      </c>
      <c r="B59" s="30">
        <v>1634</v>
      </c>
      <c r="D59" s="33">
        <f>+B59/Population!B59*1000</f>
        <v>29.494584837545126</v>
      </c>
      <c r="E59" s="33">
        <f>+B59/'Rating units'!B59*1000</f>
        <v>89.40198063139465</v>
      </c>
    </row>
    <row r="60" spans="1:5" x14ac:dyDescent="0.25">
      <c r="A60" s="12" t="s">
        <v>103</v>
      </c>
      <c r="B60" s="31">
        <v>973</v>
      </c>
      <c r="D60" s="33">
        <f>+B60/Population!B60*1000</f>
        <v>28.040345821325648</v>
      </c>
      <c r="E60" s="33">
        <f>+B60/'Rating units'!B60*1000</f>
        <v>43.4375</v>
      </c>
    </row>
    <row r="61" spans="1:5" x14ac:dyDescent="0.25">
      <c r="A61" s="12" t="s">
        <v>104</v>
      </c>
      <c r="B61" s="30">
        <v>16620</v>
      </c>
      <c r="D61" s="33">
        <f>+B61/Population!B61*1000</f>
        <v>1122.9729729729729</v>
      </c>
      <c r="E61" s="33">
        <f>+B61/'Rating units'!B61*1000</f>
        <v>1832.4145534729878</v>
      </c>
    </row>
    <row r="62" spans="1:5" x14ac:dyDescent="0.25">
      <c r="A62" s="12" t="s">
        <v>105</v>
      </c>
      <c r="B62" s="31" t="s">
        <v>51</v>
      </c>
      <c r="D62" s="33"/>
      <c r="E62" s="33"/>
    </row>
    <row r="63" spans="1:5" x14ac:dyDescent="0.25">
      <c r="A63" s="12" t="s">
        <v>106</v>
      </c>
      <c r="B63" s="31">
        <v>760</v>
      </c>
      <c r="D63" s="33">
        <f>+B63/Population!B63*1000</f>
        <v>10.780141843971631</v>
      </c>
      <c r="E63" s="33">
        <f>+B63/'Rating units'!B63*1000</f>
        <v>26.388888888888889</v>
      </c>
    </row>
    <row r="64" spans="1:5" x14ac:dyDescent="0.25">
      <c r="A64" s="12" t="s">
        <v>107</v>
      </c>
      <c r="B64" s="31">
        <v>0</v>
      </c>
      <c r="D64" s="33">
        <f>+B64/Population!B64*1000</f>
        <v>0</v>
      </c>
      <c r="E64" s="33">
        <f>+B64/'Rating units'!B64*1000</f>
        <v>0</v>
      </c>
    </row>
    <row r="65" spans="1:5" x14ac:dyDescent="0.25">
      <c r="A65" s="12" t="s">
        <v>108</v>
      </c>
      <c r="B65" s="31">
        <v>0</v>
      </c>
      <c r="D65" s="33">
        <f>+B65/Population!B65*1000</f>
        <v>0</v>
      </c>
      <c r="E65" s="33">
        <f>+B65/'Rating units'!B65*1000</f>
        <v>0</v>
      </c>
    </row>
    <row r="66" spans="1:5" x14ac:dyDescent="0.25">
      <c r="A66" s="12" t="s">
        <v>109</v>
      </c>
      <c r="B66" s="31">
        <v>94</v>
      </c>
      <c r="D66" s="33">
        <f>+B66/Population!B66*1000</f>
        <v>3.3935018050541514</v>
      </c>
      <c r="E66" s="33">
        <f>+B66/'Rating units'!B66*1000</f>
        <v>6.3032253738349091</v>
      </c>
    </row>
    <row r="67" spans="1:5" x14ac:dyDescent="0.25">
      <c r="A67" s="12" t="s">
        <v>110</v>
      </c>
      <c r="B67" s="31">
        <v>0</v>
      </c>
      <c r="D67" s="33">
        <f>+B67/Population!B67*1000</f>
        <v>0</v>
      </c>
      <c r="E67" s="33">
        <f>+B67/'Rating units'!B67*1000</f>
        <v>0</v>
      </c>
    </row>
    <row r="68" spans="1:5" x14ac:dyDescent="0.25">
      <c r="A68" s="12" t="s">
        <v>111</v>
      </c>
      <c r="B68" s="31">
        <v>0</v>
      </c>
      <c r="D68" s="33">
        <f>+B68/Population!B68*1000</f>
        <v>0</v>
      </c>
      <c r="E68" s="33">
        <f>+B68/'Rating units'!B68*1000</f>
        <v>0</v>
      </c>
    </row>
    <row r="69" spans="1:5" x14ac:dyDescent="0.25">
      <c r="A69" s="12" t="s">
        <v>112</v>
      </c>
      <c r="B69" s="31">
        <v>732</v>
      </c>
      <c r="D69" s="33">
        <f>+B69/Population!B69*1000</f>
        <v>23.689320388349515</v>
      </c>
      <c r="E69" s="33">
        <f>+B69/'Rating units'!B69*1000</f>
        <v>34.724857685009482</v>
      </c>
    </row>
    <row r="70" spans="1:5" x14ac:dyDescent="0.25">
      <c r="A70" s="12" t="s">
        <v>113</v>
      </c>
      <c r="B70" s="31">
        <v>0</v>
      </c>
      <c r="D70" s="33"/>
      <c r="E70" s="33"/>
    </row>
    <row r="71" spans="1:5" x14ac:dyDescent="0.25">
      <c r="A71" s="12" t="s">
        <v>114</v>
      </c>
      <c r="B71" s="31">
        <v>0</v>
      </c>
      <c r="D71" s="33">
        <f>+B71/Population!B71*1000</f>
        <v>0</v>
      </c>
      <c r="E71" s="33">
        <f>+B71/'Rating units'!B71*1000</f>
        <v>0</v>
      </c>
    </row>
    <row r="72" spans="1:5" x14ac:dyDescent="0.25">
      <c r="A72" s="12" t="s">
        <v>115</v>
      </c>
      <c r="B72" s="30">
        <v>3510</v>
      </c>
      <c r="D72" s="33"/>
      <c r="E72" s="33"/>
    </row>
    <row r="73" spans="1:5" x14ac:dyDescent="0.25">
      <c r="A73" s="12" t="s">
        <v>116</v>
      </c>
      <c r="B73" s="31">
        <v>0</v>
      </c>
      <c r="D73" s="33">
        <f>+B73/Population!B73*1000</f>
        <v>0</v>
      </c>
      <c r="E73" s="33">
        <f>+B73/'Rating units'!B73*1000</f>
        <v>0</v>
      </c>
    </row>
    <row r="74" spans="1:5" x14ac:dyDescent="0.25">
      <c r="A74" s="12" t="s">
        <v>117</v>
      </c>
      <c r="B74" s="31">
        <v>224</v>
      </c>
      <c r="D74" s="33">
        <f>+B74/Population!B74*1000</f>
        <v>4.4621513944223112</v>
      </c>
      <c r="E74" s="33">
        <f>+B74/'Rating units'!B74*1000</f>
        <v>9.3932150794649232</v>
      </c>
    </row>
    <row r="75" spans="1:5" x14ac:dyDescent="0.25">
      <c r="A75" s="12" t="s">
        <v>118</v>
      </c>
      <c r="B75" s="31">
        <v>210</v>
      </c>
      <c r="D75" s="33">
        <f>+B75/Population!B75*1000</f>
        <v>5.8011049723756907</v>
      </c>
      <c r="E75" s="33">
        <f>+B75/'Rating units'!B75*1000</f>
        <v>9.4765342960288805</v>
      </c>
    </row>
    <row r="76" spans="1:5" x14ac:dyDescent="0.25">
      <c r="A76" s="12" t="s">
        <v>119</v>
      </c>
      <c r="B76" s="30">
        <v>5120</v>
      </c>
      <c r="D76" s="33">
        <f>+B76/Population!B76*1000</f>
        <v>39.937597503900157</v>
      </c>
      <c r="E76" s="33">
        <f>+B76/'Rating units'!B76*1000</f>
        <v>96.779071525782555</v>
      </c>
    </row>
    <row r="77" spans="1:5" x14ac:dyDescent="0.25">
      <c r="A77" s="12" t="s">
        <v>120</v>
      </c>
      <c r="B77" s="31">
        <v>88</v>
      </c>
      <c r="D77" s="33">
        <f>+B77/Population!B77*1000</f>
        <v>3.0985915492957745</v>
      </c>
      <c r="E77" s="33">
        <f>+B77/'Rating units'!B77*1000</f>
        <v>3.2437110589031719</v>
      </c>
    </row>
    <row r="78" spans="1:5" x14ac:dyDescent="0.25">
      <c r="A78" s="12" t="s">
        <v>121</v>
      </c>
      <c r="B78" s="30">
        <v>1211</v>
      </c>
      <c r="D78" s="33">
        <f>+B78/Population!B78*1000</f>
        <v>25.931477516059957</v>
      </c>
      <c r="E78" s="33">
        <f>+B78/'Rating units'!B78*1000</f>
        <v>53.586441877959203</v>
      </c>
    </row>
    <row r="79" spans="1:5" x14ac:dyDescent="0.25">
      <c r="A79" s="12" t="s">
        <v>122</v>
      </c>
      <c r="B79" s="31">
        <v>0</v>
      </c>
      <c r="D79" s="33">
        <f>+B79/Population!B79*1000</f>
        <v>0</v>
      </c>
      <c r="E79" s="33">
        <f>+B79/'Rating units'!B79*1000</f>
        <v>0</v>
      </c>
    </row>
    <row r="80" spans="1:5" x14ac:dyDescent="0.25">
      <c r="A80" s="12" t="s">
        <v>123</v>
      </c>
      <c r="B80" s="31">
        <v>0</v>
      </c>
      <c r="D80" s="33">
        <f>+B80/Population!B80*1000</f>
        <v>0</v>
      </c>
      <c r="E80" s="33">
        <f>+B80/'Rating units'!B80*1000</f>
        <v>0</v>
      </c>
    </row>
    <row r="81" spans="1:5" x14ac:dyDescent="0.25">
      <c r="A81" s="12" t="s">
        <v>124</v>
      </c>
      <c r="B81" s="30">
        <v>23495</v>
      </c>
      <c r="D81" s="33"/>
      <c r="E81" s="33"/>
    </row>
    <row r="82" spans="1:5" x14ac:dyDescent="0.25">
      <c r="A82" s="12" t="s">
        <v>125</v>
      </c>
      <c r="B82" s="30">
        <v>16227</v>
      </c>
      <c r="D82" s="33">
        <f>+B82/Population!B82*1000</f>
        <v>280.74394463667818</v>
      </c>
      <c r="E82" s="33">
        <f>+B82/'Rating units'!B82*1000</f>
        <v>674.04668937442875</v>
      </c>
    </row>
    <row r="83" spans="1:5" x14ac:dyDescent="0.25">
      <c r="A83" s="12" t="s">
        <v>126</v>
      </c>
      <c r="B83" s="31">
        <v>0</v>
      </c>
      <c r="D83" s="33">
        <f>+B83/Population!B83*1000</f>
        <v>0</v>
      </c>
      <c r="E83" s="33">
        <f>+B83/'Rating units'!B83*1000</f>
        <v>0</v>
      </c>
    </row>
    <row r="84" spans="1:5" x14ac:dyDescent="0.25">
      <c r="A84" s="12" t="s">
        <v>127</v>
      </c>
      <c r="B84" s="31">
        <v>0</v>
      </c>
      <c r="D84" s="33">
        <f>+B84/Population!B84*1000</f>
        <v>0</v>
      </c>
      <c r="E84" s="33">
        <f>+B84/'Rating units'!B84*1000</f>
        <v>0</v>
      </c>
    </row>
    <row r="85" spans="1:5" x14ac:dyDescent="0.25">
      <c r="A85" s="12" t="s">
        <v>128</v>
      </c>
      <c r="B85" s="31">
        <v>75</v>
      </c>
      <c r="D85" s="33">
        <f>+B85/Population!B85*1000</f>
        <v>9.2024539877300615</v>
      </c>
      <c r="E85" s="33">
        <f>+B85/'Rating units'!B85*1000</f>
        <v>10.307861462341945</v>
      </c>
    </row>
    <row r="86" spans="1:5" x14ac:dyDescent="0.25">
      <c r="A86" s="12" t="s">
        <v>129</v>
      </c>
      <c r="B86" s="31" t="s">
        <v>51</v>
      </c>
      <c r="D86" s="33"/>
      <c r="E86" s="33"/>
    </row>
    <row r="87" spans="1:5" x14ac:dyDescent="0.25">
      <c r="A87" s="12" t="s">
        <v>130</v>
      </c>
      <c r="B87" s="31">
        <v>316</v>
      </c>
      <c r="D87" s="33">
        <f>+B87/Population!B87*1000</f>
        <v>14.298642533936652</v>
      </c>
      <c r="E87" s="33">
        <f>+B87/'Rating units'!B87*1000</f>
        <v>23.935767307983639</v>
      </c>
    </row>
    <row r="88" spans="1:5" x14ac:dyDescent="0.25">
      <c r="A88" s="12" t="s">
        <v>131</v>
      </c>
      <c r="B88" s="31">
        <v>62</v>
      </c>
      <c r="D88" s="33">
        <f>+B88/Population!B88*1000</f>
        <v>6.4182194616977224</v>
      </c>
      <c r="E88" s="33">
        <f>+B88/'Rating units'!B88*1000</f>
        <v>10.554988083077971</v>
      </c>
    </row>
    <row r="89" spans="1:5" x14ac:dyDescent="0.25">
      <c r="A89" s="12" t="s">
        <v>132</v>
      </c>
      <c r="B89" s="30">
        <v>1415</v>
      </c>
      <c r="D89" s="33">
        <f>+B89/Population!B89*1000</f>
        <v>32.305936073059357</v>
      </c>
      <c r="E89" s="33">
        <f>+B89/'Rating units'!B89*1000</f>
        <v>67.59338874558135</v>
      </c>
    </row>
    <row r="90" spans="1:5" x14ac:dyDescent="0.25">
      <c r="A90" s="12" t="s">
        <v>133</v>
      </c>
      <c r="B90" s="30">
        <v>11671</v>
      </c>
      <c r="D90" s="33">
        <f>+B90/Population!B90*1000</f>
        <v>56.137566137566139</v>
      </c>
      <c r="E90" s="33">
        <f>+B90/'Rating units'!B90*1000</f>
        <v>151.79221725106649</v>
      </c>
    </row>
    <row r="91" spans="1:5" x14ac:dyDescent="0.25">
      <c r="A91" s="12" t="s">
        <v>134</v>
      </c>
      <c r="B91" s="31">
        <v>113</v>
      </c>
      <c r="D91" s="33"/>
      <c r="E91" s="33"/>
    </row>
    <row r="92" spans="1:5" x14ac:dyDescent="0.25">
      <c r="A92" s="12" t="s">
        <v>135</v>
      </c>
      <c r="B92" s="31">
        <v>0</v>
      </c>
      <c r="D92" s="33">
        <f>+B92/Population!B92*1000</f>
        <v>0</v>
      </c>
      <c r="E92" s="33">
        <f>+B92/'Rating units'!B92*1000</f>
        <v>0</v>
      </c>
    </row>
    <row r="93" spans="1:5" x14ac:dyDescent="0.25">
      <c r="A93" s="12" t="s">
        <v>136</v>
      </c>
      <c r="B93" s="31">
        <v>399</v>
      </c>
      <c r="D93" s="33">
        <f>+B93/Population!B93*1000</f>
        <v>45.547945205479451</v>
      </c>
      <c r="E93" s="33">
        <f>+B93/'Rating units'!B93*1000</f>
        <v>60.117522977248754</v>
      </c>
    </row>
    <row r="94" spans="1:5" x14ac:dyDescent="0.25">
      <c r="A94" s="12" t="s">
        <v>137</v>
      </c>
      <c r="B94" s="31">
        <v>346</v>
      </c>
      <c r="D94" s="33">
        <f>+B94/Population!B94*1000</f>
        <v>9.8857142857142861</v>
      </c>
      <c r="E94" s="33">
        <f>+B94/'Rating units'!B94*1000</f>
        <v>20.772047787716875</v>
      </c>
    </row>
    <row r="95" spans="1:5" x14ac:dyDescent="0.25">
      <c r="A95" s="12" t="s">
        <v>138</v>
      </c>
      <c r="B95" s="31">
        <v>0</v>
      </c>
      <c r="D95" s="33">
        <f>+B95/Population!B95*1000</f>
        <v>0</v>
      </c>
      <c r="E95" s="33">
        <f>+B95/'Rating units'!B95*1000</f>
        <v>0</v>
      </c>
    </row>
    <row r="96" spans="1:5" x14ac:dyDescent="0.25">
      <c r="A96" s="12" t="s">
        <v>139</v>
      </c>
      <c r="B96" s="31">
        <v>0</v>
      </c>
      <c r="D96" s="33"/>
      <c r="E96" s="33"/>
    </row>
    <row r="97" spans="1:5" x14ac:dyDescent="0.25">
      <c r="A97" s="12" t="s">
        <v>140</v>
      </c>
      <c r="B97" s="31">
        <v>0</v>
      </c>
      <c r="D97" s="33"/>
      <c r="E97" s="33"/>
    </row>
    <row r="98" spans="1:5" x14ac:dyDescent="0.25">
      <c r="A98" s="12" t="s">
        <v>141</v>
      </c>
      <c r="B98" s="30">
        <v>1094900</v>
      </c>
      <c r="D98" s="33"/>
      <c r="E98" s="33"/>
    </row>
    <row r="99" spans="1:5" x14ac:dyDescent="0.25">
      <c r="A99" s="107" t="s">
        <v>142</v>
      </c>
      <c r="B99" s="107"/>
    </row>
    <row r="100" spans="1:5" x14ac:dyDescent="0.25">
      <c r="A100" s="103" t="s">
        <v>143</v>
      </c>
      <c r="B100" s="103"/>
    </row>
    <row r="101" spans="1:5" x14ac:dyDescent="0.25">
      <c r="A101" s="103" t="s">
        <v>144</v>
      </c>
      <c r="B101" s="103"/>
    </row>
    <row r="102" spans="1:5" x14ac:dyDescent="0.25">
      <c r="A102" s="103"/>
      <c r="B102" s="103"/>
    </row>
    <row r="103" spans="1:5" x14ac:dyDescent="0.25">
      <c r="A103" s="107" t="s">
        <v>145</v>
      </c>
      <c r="B103" s="107"/>
    </row>
    <row r="104" spans="1:5" x14ac:dyDescent="0.25">
      <c r="A104" s="103" t="s">
        <v>146</v>
      </c>
      <c r="B104" s="103"/>
    </row>
    <row r="105" spans="1:5" x14ac:dyDescent="0.25">
      <c r="A105" s="103"/>
      <c r="B105" s="103"/>
    </row>
    <row r="106" spans="1:5" x14ac:dyDescent="0.25">
      <c r="A106" s="103" t="s">
        <v>147</v>
      </c>
      <c r="B106" s="103"/>
    </row>
    <row r="107" spans="1:5" x14ac:dyDescent="0.25">
      <c r="A107" s="103" t="s">
        <v>148</v>
      </c>
      <c r="B107" s="103"/>
    </row>
    <row r="108" spans="1:5" x14ac:dyDescent="0.25">
      <c r="A108" s="103" t="s">
        <v>149</v>
      </c>
      <c r="B108" s="103"/>
    </row>
    <row r="109" spans="1:5" x14ac:dyDescent="0.25">
      <c r="A109" s="103" t="s">
        <v>150</v>
      </c>
      <c r="B109" s="103"/>
    </row>
    <row r="110" spans="1:5" x14ac:dyDescent="0.25">
      <c r="A110" s="103" t="s">
        <v>151</v>
      </c>
      <c r="B110" s="103"/>
    </row>
    <row r="111" spans="1:5" x14ac:dyDescent="0.25">
      <c r="A111" s="103" t="s">
        <v>152</v>
      </c>
      <c r="B111" s="103"/>
    </row>
    <row r="112" spans="1:5" x14ac:dyDescent="0.25">
      <c r="A112" s="103" t="s">
        <v>153</v>
      </c>
      <c r="B112" s="103"/>
    </row>
    <row r="113" spans="1:2" x14ac:dyDescent="0.25">
      <c r="A113" s="103"/>
      <c r="B113" s="103"/>
    </row>
    <row r="114" spans="1:2" x14ac:dyDescent="0.25">
      <c r="A114" s="103" t="s">
        <v>154</v>
      </c>
      <c r="B114" s="103"/>
    </row>
    <row r="115" spans="1:2" x14ac:dyDescent="0.25">
      <c r="A115" s="103"/>
      <c r="B115" s="103"/>
    </row>
    <row r="116" spans="1:2" x14ac:dyDescent="0.25">
      <c r="A116" s="103" t="s">
        <v>155</v>
      </c>
      <c r="B116" s="103"/>
    </row>
    <row r="117" spans="1:2" x14ac:dyDescent="0.25">
      <c r="A117" s="103" t="s">
        <v>156</v>
      </c>
      <c r="B117" s="103"/>
    </row>
    <row r="118" spans="1:2" x14ac:dyDescent="0.25">
      <c r="A118" s="103"/>
      <c r="B118" s="103"/>
    </row>
    <row r="119" spans="1:2" x14ac:dyDescent="0.25">
      <c r="A119" s="103" t="s">
        <v>157</v>
      </c>
      <c r="B119" s="103"/>
    </row>
    <row r="120" spans="1:2" x14ac:dyDescent="0.25">
      <c r="A120" s="103" t="s">
        <v>158</v>
      </c>
      <c r="B120" s="103"/>
    </row>
    <row r="121" spans="1:2" x14ac:dyDescent="0.25">
      <c r="A121" s="103"/>
      <c r="B121" s="103"/>
    </row>
    <row r="122" spans="1:2" x14ac:dyDescent="0.25">
      <c r="A122" s="103" t="s">
        <v>159</v>
      </c>
      <c r="B122" s="103"/>
    </row>
    <row r="123" spans="1:2" x14ac:dyDescent="0.25">
      <c r="A123" s="103" t="s">
        <v>160</v>
      </c>
      <c r="B123" s="103"/>
    </row>
    <row r="124" spans="1:2" x14ac:dyDescent="0.25">
      <c r="A124" s="103" t="s">
        <v>161</v>
      </c>
      <c r="B124" s="103"/>
    </row>
    <row r="125" spans="1:2" x14ac:dyDescent="0.25">
      <c r="A125" s="104" t="s">
        <v>162</v>
      </c>
      <c r="B125" s="104"/>
    </row>
    <row r="126" spans="1:2" x14ac:dyDescent="0.25">
      <c r="A126" s="103"/>
      <c r="B126" s="103"/>
    </row>
    <row r="127" spans="1:2" x14ac:dyDescent="0.25">
      <c r="A127" s="103"/>
      <c r="B127" s="103"/>
    </row>
    <row r="128" spans="1:2" x14ac:dyDescent="0.25">
      <c r="A128" s="11"/>
      <c r="B128" s="31"/>
    </row>
  </sheetData>
  <mergeCells count="31">
    <mergeCell ref="A108:B108"/>
    <mergeCell ref="A3:B3"/>
    <mergeCell ref="A4:A5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20:B120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7:B127"/>
    <mergeCell ref="A121:B121"/>
    <mergeCell ref="A122:B122"/>
    <mergeCell ref="A123:B123"/>
    <mergeCell ref="A124:B124"/>
    <mergeCell ref="A125:B125"/>
    <mergeCell ref="A126:B126"/>
  </mergeCells>
  <hyperlinks>
    <hyperlink ref="A1" location="Index!A1" display="Index" xr:uid="{00000000-0004-0000-1F00-000000000000}"/>
    <hyperlink ref="A125" r:id="rId1" display="mailto:info@stats.govt.nz" xr:uid="{00000000-0004-0000-1F00-00000100000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128"/>
  <sheetViews>
    <sheetView workbookViewId="0"/>
  </sheetViews>
  <sheetFormatPr defaultRowHeight="15" x14ac:dyDescent="0.25"/>
  <cols>
    <col min="1" max="1" width="57.85546875" style="15" customWidth="1"/>
    <col min="2" max="2" width="39.2851562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3" spans="1:7" ht="15" customHeight="1" x14ac:dyDescent="0.25">
      <c r="A3" s="105" t="s">
        <v>46</v>
      </c>
      <c r="B3" s="105"/>
      <c r="D3" s="16" t="s">
        <v>163</v>
      </c>
      <c r="E3" s="16" t="s">
        <v>164</v>
      </c>
      <c r="F3" s="1"/>
      <c r="G3" s="16"/>
    </row>
    <row r="4" spans="1:7" x14ac:dyDescent="0.25">
      <c r="A4" s="106"/>
      <c r="B4" s="28" t="s">
        <v>12</v>
      </c>
    </row>
    <row r="5" spans="1:7" x14ac:dyDescent="0.25">
      <c r="A5" s="106"/>
      <c r="B5" s="28" t="s">
        <v>166</v>
      </c>
    </row>
    <row r="6" spans="1:7" x14ac:dyDescent="0.25">
      <c r="A6" s="12" t="s">
        <v>48</v>
      </c>
      <c r="B6" s="29"/>
    </row>
    <row r="7" spans="1:7" x14ac:dyDescent="0.25">
      <c r="A7" s="12" t="s">
        <v>49</v>
      </c>
      <c r="B7" s="30">
        <v>4779</v>
      </c>
      <c r="D7" s="33">
        <f>+B7/Population!B7*1000</f>
        <v>141.81008902077153</v>
      </c>
      <c r="E7" s="33">
        <f>+B7/'Rating units'!B7*1000</f>
        <v>310.3851399623303</v>
      </c>
    </row>
    <row r="8" spans="1:7" x14ac:dyDescent="0.25">
      <c r="A8" s="12" t="s">
        <v>50</v>
      </c>
      <c r="B8" s="31" t="s">
        <v>51</v>
      </c>
      <c r="D8" s="33"/>
      <c r="E8" s="33"/>
    </row>
    <row r="9" spans="1:7" x14ac:dyDescent="0.25">
      <c r="A9" s="12" t="s">
        <v>52</v>
      </c>
      <c r="B9" s="31">
        <v>0</v>
      </c>
      <c r="D9" s="33">
        <f>+B9/Population!B9*1000</f>
        <v>0</v>
      </c>
      <c r="E9" s="33">
        <f>+B9/'Rating units'!B9*1000</f>
        <v>0</v>
      </c>
    </row>
    <row r="10" spans="1:7" x14ac:dyDescent="0.25">
      <c r="A10" s="12" t="s">
        <v>53</v>
      </c>
      <c r="B10" s="31" t="s">
        <v>51</v>
      </c>
      <c r="D10" s="33"/>
      <c r="E10" s="33"/>
    </row>
    <row r="11" spans="1:7" x14ac:dyDescent="0.25">
      <c r="A11" s="12" t="s">
        <v>54</v>
      </c>
      <c r="B11" s="31" t="s">
        <v>51</v>
      </c>
      <c r="D11" s="33"/>
      <c r="E11" s="33"/>
    </row>
    <row r="12" spans="1:7" x14ac:dyDescent="0.25">
      <c r="A12" s="12" t="s">
        <v>55</v>
      </c>
      <c r="B12" s="31">
        <v>0</v>
      </c>
      <c r="D12" s="33"/>
      <c r="E12" s="33"/>
    </row>
    <row r="13" spans="1:7" x14ac:dyDescent="0.25">
      <c r="A13" s="12" t="s">
        <v>56</v>
      </c>
      <c r="B13" s="31" t="s">
        <v>51</v>
      </c>
      <c r="D13" s="33"/>
      <c r="E13" s="33"/>
    </row>
    <row r="14" spans="1:7" x14ac:dyDescent="0.25">
      <c r="A14" s="12" t="s">
        <v>57</v>
      </c>
      <c r="B14" s="31">
        <v>0</v>
      </c>
      <c r="D14" s="33"/>
      <c r="E14" s="33"/>
    </row>
    <row r="15" spans="1:7" x14ac:dyDescent="0.25">
      <c r="A15" s="12" t="s">
        <v>58</v>
      </c>
      <c r="B15" s="30">
        <v>1750</v>
      </c>
      <c r="D15" s="33">
        <f>+B15/Population!B15*1000</f>
        <v>171.56862745098039</v>
      </c>
      <c r="E15" s="33">
        <f>+B15/'Rating units'!B15*1000</f>
        <v>232.34200743494424</v>
      </c>
    </row>
    <row r="16" spans="1:7" x14ac:dyDescent="0.25">
      <c r="A16" s="12" t="s">
        <v>59</v>
      </c>
      <c r="B16" s="31">
        <v>0</v>
      </c>
      <c r="D16" s="33"/>
      <c r="E16" s="33"/>
    </row>
    <row r="17" spans="1:5" x14ac:dyDescent="0.25">
      <c r="A17" s="12" t="s">
        <v>60</v>
      </c>
      <c r="B17" s="30">
        <v>1480</v>
      </c>
      <c r="D17" s="33">
        <f>+B17/Population!B17*1000</f>
        <v>166.29213483146069</v>
      </c>
      <c r="E17" s="33">
        <f>+B17/'Rating units'!B17*1000</f>
        <v>311.57894736842104</v>
      </c>
    </row>
    <row r="18" spans="1:5" x14ac:dyDescent="0.25">
      <c r="A18" s="12" t="s">
        <v>61</v>
      </c>
      <c r="B18" s="30">
        <v>2589</v>
      </c>
      <c r="D18" s="33">
        <f>+B18/Population!B18*1000</f>
        <v>190.36764705882354</v>
      </c>
      <c r="E18" s="33">
        <f>+B18/'Rating units'!B18*1000</f>
        <v>335.10225213564587</v>
      </c>
    </row>
    <row r="19" spans="1:5" x14ac:dyDescent="0.25">
      <c r="A19" s="12" t="s">
        <v>62</v>
      </c>
      <c r="B19" s="30">
        <v>3394</v>
      </c>
      <c r="D19" s="33">
        <f>+B19/Population!B19*1000</f>
        <v>172.28426395939087</v>
      </c>
      <c r="E19" s="33">
        <f>+B19/'Rating units'!B19*1000</f>
        <v>245.3198409830141</v>
      </c>
    </row>
    <row r="20" spans="1:5" x14ac:dyDescent="0.25">
      <c r="A20" s="12" t="s">
        <v>63</v>
      </c>
      <c r="B20" s="31">
        <v>297</v>
      </c>
      <c r="D20" s="33">
        <f>+B20/Population!B20*1000</f>
        <v>486.88524590163934</v>
      </c>
      <c r="E20" s="33">
        <f>+B20/'Rating units'!B20*1000</f>
        <v>533.213644524237</v>
      </c>
    </row>
    <row r="21" spans="1:5" x14ac:dyDescent="0.25">
      <c r="A21" s="12" t="s">
        <v>64</v>
      </c>
      <c r="B21" s="30">
        <v>44557</v>
      </c>
      <c r="D21" s="33">
        <f>+B21/Population!B21*1000</f>
        <v>118.85036009602561</v>
      </c>
      <c r="E21" s="33">
        <f>+B21/'Rating units'!B21*1000</f>
        <v>270.42101366155043</v>
      </c>
    </row>
    <row r="22" spans="1:5" x14ac:dyDescent="0.25">
      <c r="A22" s="12" t="s">
        <v>65</v>
      </c>
      <c r="B22" s="30">
        <v>5580</v>
      </c>
      <c r="D22" s="33">
        <f>+B22/Population!B22*1000</f>
        <v>319.77077363896848</v>
      </c>
      <c r="E22" s="33">
        <f>+B22/'Rating units'!B22*1000</f>
        <v>429.26378952227094</v>
      </c>
    </row>
    <row r="23" spans="1:5" x14ac:dyDescent="0.25">
      <c r="A23" s="12" t="s">
        <v>66</v>
      </c>
      <c r="B23" s="30">
        <v>20945</v>
      </c>
      <c r="D23" s="33">
        <f>+B23/Population!B23*1000</f>
        <v>164.92125984251967</v>
      </c>
      <c r="E23" s="33">
        <f>+B23/'Rating units'!B23*1000</f>
        <v>377.04091735522309</v>
      </c>
    </row>
    <row r="24" spans="1:5" x14ac:dyDescent="0.25">
      <c r="A24" s="12" t="s">
        <v>67</v>
      </c>
      <c r="B24" s="30">
        <v>6296</v>
      </c>
      <c r="D24" s="33">
        <f>+B24/Population!B24*1000</f>
        <v>101.54838709677419</v>
      </c>
      <c r="E24" s="33">
        <f>+B24/'Rating units'!B24*1000</f>
        <v>156.7455871735504</v>
      </c>
    </row>
    <row r="25" spans="1:5" x14ac:dyDescent="0.25">
      <c r="A25" s="12" t="s">
        <v>68</v>
      </c>
      <c r="B25" s="31" t="s">
        <v>51</v>
      </c>
      <c r="D25" s="33"/>
      <c r="E25" s="33"/>
    </row>
    <row r="26" spans="1:5" x14ac:dyDescent="0.25">
      <c r="A26" s="12" t="s">
        <v>69</v>
      </c>
      <c r="B26" s="30">
        <v>4588</v>
      </c>
      <c r="D26" s="33">
        <f>+B26/Population!B26*1000</f>
        <v>95.98326359832636</v>
      </c>
      <c r="E26" s="33">
        <f>+B26/'Rating units'!B26*1000</f>
        <v>194.15996614473127</v>
      </c>
    </row>
    <row r="27" spans="1:5" x14ac:dyDescent="0.25">
      <c r="A27" s="12" t="s">
        <v>70</v>
      </c>
      <c r="B27" s="30">
        <v>2009</v>
      </c>
      <c r="D27" s="33">
        <f>+B27/Population!B27*1000</f>
        <v>161.36546184738955</v>
      </c>
      <c r="E27" s="33">
        <f>+B27/'Rating units'!B27*1000</f>
        <v>332.5057927838464</v>
      </c>
    </row>
    <row r="28" spans="1:5" x14ac:dyDescent="0.25">
      <c r="A28" s="12" t="s">
        <v>71</v>
      </c>
      <c r="B28" s="30">
        <v>34006</v>
      </c>
      <c r="D28" s="33"/>
      <c r="E28" s="33"/>
    </row>
    <row r="29" spans="1:5" x14ac:dyDescent="0.25">
      <c r="A29" s="12" t="s">
        <v>72</v>
      </c>
      <c r="B29" s="30">
        <v>1797</v>
      </c>
      <c r="D29" s="33">
        <f>+B29/Population!B29*1000</f>
        <v>132.61992619926198</v>
      </c>
      <c r="E29" s="33">
        <f>+B29/'Rating units'!B29*1000</f>
        <v>197.3424115967494</v>
      </c>
    </row>
    <row r="30" spans="1:5" x14ac:dyDescent="0.25">
      <c r="A30" s="12" t="s">
        <v>73</v>
      </c>
      <c r="B30" s="30">
        <v>18492</v>
      </c>
      <c r="D30" s="33">
        <f>+B30/Population!B30*1000</f>
        <v>114.71464019851118</v>
      </c>
      <c r="E30" s="33">
        <f>+B30/'Rating units'!B30*1000</f>
        <v>326.71378091872793</v>
      </c>
    </row>
    <row r="31" spans="1:5" x14ac:dyDescent="0.25">
      <c r="A31" s="12" t="s">
        <v>74</v>
      </c>
      <c r="B31" s="30">
        <v>4368</v>
      </c>
      <c r="D31" s="33">
        <f>+B31/Population!B31*1000</f>
        <v>55.572519083969468</v>
      </c>
      <c r="E31" s="33">
        <f>+B31/'Rating units'!B31*1000</f>
        <v>141.93338748984567</v>
      </c>
    </row>
    <row r="32" spans="1:5" x14ac:dyDescent="0.25">
      <c r="A32" s="12" t="s">
        <v>75</v>
      </c>
      <c r="B32" s="30">
        <v>5413</v>
      </c>
      <c r="D32" s="33">
        <f>+B32/Population!B32*1000</f>
        <v>276.87979539641941</v>
      </c>
      <c r="E32" s="33">
        <f>+B32/'Rating units'!B32*1000</f>
        <v>507.35776548879932</v>
      </c>
    </row>
    <row r="33" spans="1:5" x14ac:dyDescent="0.25">
      <c r="A33" s="12" t="s">
        <v>76</v>
      </c>
      <c r="B33" s="31">
        <v>0</v>
      </c>
      <c r="D33" s="33"/>
      <c r="E33" s="33"/>
    </row>
    <row r="34" spans="1:5" x14ac:dyDescent="0.25">
      <c r="A34" s="12" t="s">
        <v>77</v>
      </c>
      <c r="B34" s="30">
        <v>3955</v>
      </c>
      <c r="D34" s="33">
        <f>+B34/Population!B34*1000</f>
        <v>123.98119122257053</v>
      </c>
      <c r="E34" s="33">
        <f>+B34/'Rating units'!B34*1000</f>
        <v>218.81051175656984</v>
      </c>
    </row>
    <row r="35" spans="1:5" x14ac:dyDescent="0.25">
      <c r="A35" s="12" t="s">
        <v>78</v>
      </c>
      <c r="B35" s="30">
        <v>4826</v>
      </c>
      <c r="D35" s="33">
        <f>+B35/Population!B35*1000</f>
        <v>380</v>
      </c>
      <c r="E35" s="33">
        <f>+B35/'Rating units'!B35*1000</f>
        <v>602.94852573713138</v>
      </c>
    </row>
    <row r="36" spans="1:5" x14ac:dyDescent="0.25">
      <c r="A36" s="12" t="s">
        <v>79</v>
      </c>
      <c r="B36" s="30">
        <v>14851</v>
      </c>
      <c r="D36" s="33">
        <f>+B36/Population!B36*1000</f>
        <v>143.62669245647967</v>
      </c>
      <c r="E36" s="33">
        <f>+B36/'Rating units'!B36*1000</f>
        <v>382.76759710301809</v>
      </c>
    </row>
    <row r="37" spans="1:5" x14ac:dyDescent="0.25">
      <c r="A37" s="12" t="s">
        <v>80</v>
      </c>
      <c r="B37" s="30">
        <v>6999</v>
      </c>
      <c r="D37" s="33">
        <f>+B37/Population!B37*1000</f>
        <v>127.9524680073126</v>
      </c>
      <c r="E37" s="33">
        <f>+B37/'Rating units'!B37*1000</f>
        <v>277.62792542641807</v>
      </c>
    </row>
    <row r="38" spans="1:5" x14ac:dyDescent="0.25">
      <c r="A38" s="12" t="s">
        <v>81</v>
      </c>
      <c r="B38" s="30">
        <v>1196</v>
      </c>
      <c r="D38" s="33">
        <f>+B38/Population!B38*1000</f>
        <v>320.64343163538871</v>
      </c>
      <c r="E38" s="33">
        <f>+B38/'Rating units'!B38*1000</f>
        <v>351.14503816793888</v>
      </c>
    </row>
    <row r="39" spans="1:5" x14ac:dyDescent="0.25">
      <c r="A39" s="12" t="s">
        <v>82</v>
      </c>
      <c r="B39" s="30">
        <v>2212</v>
      </c>
      <c r="D39" s="33">
        <f>+B39/Population!B39*1000</f>
        <v>101.93548387096773</v>
      </c>
      <c r="E39" s="33">
        <f>+B39/'Rating units'!B39*1000</f>
        <v>155.58838010832102</v>
      </c>
    </row>
    <row r="40" spans="1:5" x14ac:dyDescent="0.25">
      <c r="A40" s="12" t="s">
        <v>83</v>
      </c>
      <c r="B40" s="30">
        <v>7984</v>
      </c>
      <c r="D40" s="33">
        <f>+B40/Population!B40*1000</f>
        <v>153.24376199616123</v>
      </c>
      <c r="E40" s="33">
        <f>+B40/'Rating units'!B40*1000</f>
        <v>325.7047281034553</v>
      </c>
    </row>
    <row r="41" spans="1:5" x14ac:dyDescent="0.25">
      <c r="A41" s="12" t="s">
        <v>84</v>
      </c>
      <c r="B41" s="31">
        <v>936</v>
      </c>
      <c r="D41" s="33">
        <f>+B41/Population!B41*1000</f>
        <v>137.64705882352939</v>
      </c>
      <c r="E41" s="33">
        <f>+B41/'Rating units'!B41*1000</f>
        <v>319.67213114754099</v>
      </c>
    </row>
    <row r="42" spans="1:5" x14ac:dyDescent="0.25">
      <c r="A42" s="12" t="s">
        <v>85</v>
      </c>
      <c r="B42" s="30">
        <v>1238</v>
      </c>
      <c r="D42" s="33">
        <f>+B42/Population!B42*1000</f>
        <v>273.89380530973449</v>
      </c>
      <c r="E42" s="33">
        <f>+B42/'Rating units'!B42*1000</f>
        <v>278.70328680774423</v>
      </c>
    </row>
    <row r="43" spans="1:5" x14ac:dyDescent="0.25">
      <c r="A43" s="12" t="s">
        <v>86</v>
      </c>
      <c r="B43" s="30">
        <v>3446</v>
      </c>
      <c r="D43" s="33">
        <f>+B43/Population!B43*1000</f>
        <v>115.63758389261746</v>
      </c>
      <c r="E43" s="33">
        <f>+B43/'Rating units'!B43*1000</f>
        <v>235.55950509262425</v>
      </c>
    </row>
    <row r="44" spans="1:5" x14ac:dyDescent="0.25">
      <c r="A44" s="12" t="s">
        <v>87</v>
      </c>
      <c r="B44" s="31">
        <v>0</v>
      </c>
      <c r="D44" s="33"/>
      <c r="E44" s="33"/>
    </row>
    <row r="45" spans="1:5" x14ac:dyDescent="0.25">
      <c r="A45" s="12" t="s">
        <v>88</v>
      </c>
      <c r="B45" s="31" t="s">
        <v>51</v>
      </c>
      <c r="D45" s="33"/>
      <c r="E45" s="33"/>
    </row>
    <row r="46" spans="1:5" x14ac:dyDescent="0.25">
      <c r="A46" s="12" t="s">
        <v>89</v>
      </c>
      <c r="B46" s="30">
        <v>8085</v>
      </c>
      <c r="D46" s="33">
        <f>+B46/Population!B46*1000</f>
        <v>177.69230769230771</v>
      </c>
      <c r="E46" s="33">
        <f>+B46/'Rating units'!B46*1000</f>
        <v>305.33630424109668</v>
      </c>
    </row>
    <row r="47" spans="1:5" x14ac:dyDescent="0.25">
      <c r="A47" s="12" t="s">
        <v>90</v>
      </c>
      <c r="B47" s="30">
        <v>3321</v>
      </c>
      <c r="D47" s="33">
        <f>+B47/Population!B47*1000</f>
        <v>135</v>
      </c>
      <c r="E47" s="33">
        <f>+B47/'Rating units'!B47*1000</f>
        <v>272.43642329778504</v>
      </c>
    </row>
    <row r="48" spans="1:5" x14ac:dyDescent="0.25">
      <c r="A48" s="12" t="s">
        <v>91</v>
      </c>
      <c r="B48" s="30">
        <v>2645</v>
      </c>
      <c r="D48" s="33">
        <f>+B48/Population!B48*1000</f>
        <v>77.565982404692079</v>
      </c>
      <c r="E48" s="33">
        <f>+B48/'Rating units'!B48*1000</f>
        <v>174.47344639476515</v>
      </c>
    </row>
    <row r="49" spans="1:5" x14ac:dyDescent="0.25">
      <c r="A49" s="12" t="s">
        <v>92</v>
      </c>
      <c r="B49" s="30">
        <v>3496</v>
      </c>
      <c r="D49" s="33">
        <f>+B49/Population!B49*1000</f>
        <v>57.217675941080195</v>
      </c>
      <c r="E49" s="33">
        <f>+B49/'Rating units'!B49*1000</f>
        <v>135.69848231960563</v>
      </c>
    </row>
    <row r="50" spans="1:5" x14ac:dyDescent="0.25">
      <c r="A50" s="12" t="s">
        <v>93</v>
      </c>
      <c r="B50" s="30">
        <v>10505</v>
      </c>
      <c r="D50" s="33">
        <f>+B50/Population!B50*1000</f>
        <v>207.60869565217391</v>
      </c>
      <c r="E50" s="33">
        <f>+B50/'Rating units'!B50*1000</f>
        <v>478.54409620991254</v>
      </c>
    </row>
    <row r="51" spans="1:5" x14ac:dyDescent="0.25">
      <c r="A51" s="12" t="s">
        <v>94</v>
      </c>
      <c r="B51" s="30">
        <v>5063</v>
      </c>
      <c r="D51" s="33">
        <f>+B51/Population!B51*1000</f>
        <v>63.446115288220554</v>
      </c>
      <c r="E51" s="33">
        <f>+B51/'Rating units'!B51*1000</f>
        <v>144.33548092821709</v>
      </c>
    </row>
    <row r="52" spans="1:5" x14ac:dyDescent="0.25">
      <c r="A52" s="12" t="s">
        <v>95</v>
      </c>
      <c r="B52" s="31" t="s">
        <v>51</v>
      </c>
      <c r="D52" s="33"/>
      <c r="E52" s="33"/>
    </row>
    <row r="53" spans="1:5" x14ac:dyDescent="0.25">
      <c r="A53" s="12" t="s">
        <v>96</v>
      </c>
      <c r="B53" s="31">
        <v>0</v>
      </c>
      <c r="D53" s="33"/>
      <c r="E53" s="33"/>
    </row>
    <row r="54" spans="1:5" x14ac:dyDescent="0.25">
      <c r="A54" s="12" t="s">
        <v>97</v>
      </c>
      <c r="B54" s="31">
        <v>745</v>
      </c>
      <c r="D54" s="33">
        <f>+B54/Population!B54*1000</f>
        <v>84.467120181405903</v>
      </c>
      <c r="E54" s="33">
        <f>+B54/'Rating units'!B54*1000</f>
        <v>133.80028735632186</v>
      </c>
    </row>
    <row r="55" spans="1:5" x14ac:dyDescent="0.25">
      <c r="A55" s="12" t="s">
        <v>98</v>
      </c>
      <c r="B55" s="31">
        <v>0</v>
      </c>
      <c r="D55" s="33"/>
      <c r="E55" s="33"/>
    </row>
    <row r="56" spans="1:5" x14ac:dyDescent="0.25">
      <c r="A56" s="12" t="s">
        <v>99</v>
      </c>
      <c r="B56" s="30">
        <v>1017</v>
      </c>
      <c r="D56" s="33">
        <f>+B56/Population!B56*1000</f>
        <v>101.90380761523046</v>
      </c>
      <c r="E56" s="33">
        <f>+B56/'Rating units'!B56*1000</f>
        <v>186.77685950413223</v>
      </c>
    </row>
    <row r="57" spans="1:5" x14ac:dyDescent="0.25">
      <c r="A57" s="12" t="s">
        <v>100</v>
      </c>
      <c r="B57" s="30">
        <v>3214</v>
      </c>
      <c r="D57" s="33">
        <f>+B57/Population!B57*1000</f>
        <v>37.242178447276942</v>
      </c>
      <c r="E57" s="33">
        <f>+B57/'Rating units'!B57*1000</f>
        <v>98.179374389051802</v>
      </c>
    </row>
    <row r="58" spans="1:5" x14ac:dyDescent="0.25">
      <c r="A58" s="12" t="s">
        <v>101</v>
      </c>
      <c r="B58" s="31" t="s">
        <v>51</v>
      </c>
      <c r="D58" s="33"/>
      <c r="E58" s="33"/>
    </row>
    <row r="59" spans="1:5" x14ac:dyDescent="0.25">
      <c r="A59" s="12" t="s">
        <v>102</v>
      </c>
      <c r="B59" s="30">
        <v>6268</v>
      </c>
      <c r="D59" s="33">
        <f>+B59/Population!B59*1000</f>
        <v>113.14079422382672</v>
      </c>
      <c r="E59" s="33">
        <f>+B59/'Rating units'!B59*1000</f>
        <v>342.94468457624339</v>
      </c>
    </row>
    <row r="60" spans="1:5" x14ac:dyDescent="0.25">
      <c r="A60" s="12" t="s">
        <v>103</v>
      </c>
      <c r="B60" s="30">
        <v>7141</v>
      </c>
      <c r="D60" s="33">
        <f>+B60/Population!B60*1000</f>
        <v>205.79250720461096</v>
      </c>
      <c r="E60" s="33">
        <f>+B60/'Rating units'!B60*1000</f>
        <v>318.79464285714289</v>
      </c>
    </row>
    <row r="61" spans="1:5" x14ac:dyDescent="0.25">
      <c r="A61" s="12" t="s">
        <v>104</v>
      </c>
      <c r="B61" s="30">
        <v>3012</v>
      </c>
      <c r="D61" s="33">
        <f>+B61/Population!B61*1000</f>
        <v>203.51351351351352</v>
      </c>
      <c r="E61" s="33">
        <f>+B61/'Rating units'!B61*1000</f>
        <v>332.08379272326351</v>
      </c>
    </row>
    <row r="62" spans="1:5" x14ac:dyDescent="0.25">
      <c r="A62" s="12" t="s">
        <v>105</v>
      </c>
      <c r="B62" s="31" t="s">
        <v>51</v>
      </c>
      <c r="D62" s="33"/>
      <c r="E62" s="33"/>
    </row>
    <row r="63" spans="1:5" x14ac:dyDescent="0.25">
      <c r="A63" s="12" t="s">
        <v>106</v>
      </c>
      <c r="B63" s="30">
        <v>6647</v>
      </c>
      <c r="D63" s="33">
        <f>+B63/Population!B63*1000</f>
        <v>94.283687943262422</v>
      </c>
      <c r="E63" s="33">
        <f>+B63/'Rating units'!B63*1000</f>
        <v>230.79861111111111</v>
      </c>
    </row>
    <row r="64" spans="1:5" x14ac:dyDescent="0.25">
      <c r="A64" s="12" t="s">
        <v>107</v>
      </c>
      <c r="B64" s="30">
        <v>2876</v>
      </c>
      <c r="D64" s="33">
        <f>+B64/Population!B64*1000</f>
        <v>230.08</v>
      </c>
      <c r="E64" s="33">
        <f>+B64/'Rating units'!B64*1000</f>
        <v>291.18153285410546</v>
      </c>
    </row>
    <row r="65" spans="1:5" x14ac:dyDescent="0.25">
      <c r="A65" s="12" t="s">
        <v>108</v>
      </c>
      <c r="B65" s="30">
        <v>10167</v>
      </c>
      <c r="D65" s="33">
        <f>+B65/Population!B65*1000</f>
        <v>180.90747330960855</v>
      </c>
      <c r="E65" s="33">
        <f>+B65/'Rating units'!B65*1000</f>
        <v>437.91187491924023</v>
      </c>
    </row>
    <row r="66" spans="1:5" x14ac:dyDescent="0.25">
      <c r="A66" s="12" t="s">
        <v>109</v>
      </c>
      <c r="B66" s="30">
        <v>9543</v>
      </c>
      <c r="D66" s="33">
        <f>+B66/Population!B66*1000</f>
        <v>344.51263537906135</v>
      </c>
      <c r="E66" s="33">
        <f>+B66/'Rating units'!B66*1000</f>
        <v>639.91148662240994</v>
      </c>
    </row>
    <row r="67" spans="1:5" x14ac:dyDescent="0.25">
      <c r="A67" s="12" t="s">
        <v>110</v>
      </c>
      <c r="B67" s="30">
        <v>2494</v>
      </c>
      <c r="D67" s="33">
        <f>+B67/Population!B67*1000</f>
        <v>104.78991596638654</v>
      </c>
      <c r="E67" s="33">
        <f>+B67/'Rating units'!B67*1000</f>
        <v>233.62997658079627</v>
      </c>
    </row>
    <row r="68" spans="1:5" x14ac:dyDescent="0.25">
      <c r="A68" s="12" t="s">
        <v>111</v>
      </c>
      <c r="B68" s="30">
        <v>2112</v>
      </c>
      <c r="D68" s="33">
        <f>+B68/Population!B68*1000</f>
        <v>209.1089108910891</v>
      </c>
      <c r="E68" s="33">
        <f>+B68/'Rating units'!B68*1000</f>
        <v>322.44274809160305</v>
      </c>
    </row>
    <row r="69" spans="1:5" x14ac:dyDescent="0.25">
      <c r="A69" s="12" t="s">
        <v>112</v>
      </c>
      <c r="B69" s="30">
        <v>3382</v>
      </c>
      <c r="D69" s="33">
        <f>+B69/Population!B69*1000</f>
        <v>109.44983818770227</v>
      </c>
      <c r="E69" s="33">
        <f>+B69/'Rating units'!B69*1000</f>
        <v>160.43643263757116</v>
      </c>
    </row>
    <row r="70" spans="1:5" x14ac:dyDescent="0.25">
      <c r="A70" s="12" t="s">
        <v>113</v>
      </c>
      <c r="B70" s="31">
        <v>0</v>
      </c>
      <c r="D70" s="33"/>
      <c r="E70" s="33"/>
    </row>
    <row r="71" spans="1:5" x14ac:dyDescent="0.25">
      <c r="A71" s="12" t="s">
        <v>114</v>
      </c>
      <c r="B71" s="30">
        <v>1775</v>
      </c>
      <c r="D71" s="33">
        <f>+B71/Population!B71*1000</f>
        <v>190.86021505376343</v>
      </c>
      <c r="E71" s="33">
        <f>+B71/'Rating units'!B71*1000</f>
        <v>402.85973672265089</v>
      </c>
    </row>
    <row r="72" spans="1:5" x14ac:dyDescent="0.25">
      <c r="A72" s="12" t="s">
        <v>115</v>
      </c>
      <c r="B72" s="31">
        <v>0</v>
      </c>
      <c r="D72" s="33"/>
      <c r="E72" s="33"/>
    </row>
    <row r="73" spans="1:5" x14ac:dyDescent="0.25">
      <c r="A73" s="12" t="s">
        <v>116</v>
      </c>
      <c r="B73" s="30">
        <v>2024</v>
      </c>
      <c r="D73" s="33">
        <f>+B73/Population!B73*1000</f>
        <v>115.32763532763533</v>
      </c>
      <c r="E73" s="33">
        <f>+B73/'Rating units'!B73*1000</f>
        <v>188.57728500885122</v>
      </c>
    </row>
    <row r="74" spans="1:5" x14ac:dyDescent="0.25">
      <c r="A74" s="12" t="s">
        <v>117</v>
      </c>
      <c r="B74" s="30">
        <v>7682</v>
      </c>
      <c r="D74" s="33">
        <f>+B74/Population!B74*1000</f>
        <v>153.02788844621514</v>
      </c>
      <c r="E74" s="33">
        <f>+B74/'Rating units'!B74*1000</f>
        <v>322.13695643057827</v>
      </c>
    </row>
    <row r="75" spans="1:5" x14ac:dyDescent="0.25">
      <c r="A75" s="12" t="s">
        <v>118</v>
      </c>
      <c r="B75" s="30">
        <v>8043</v>
      </c>
      <c r="D75" s="33">
        <f>+B75/Population!B75*1000</f>
        <v>222.18232044198896</v>
      </c>
      <c r="E75" s="33">
        <f>+B75/'Rating units'!B75*1000</f>
        <v>362.95126353790613</v>
      </c>
    </row>
    <row r="76" spans="1:5" x14ac:dyDescent="0.25">
      <c r="A76" s="12" t="s">
        <v>119</v>
      </c>
      <c r="B76" s="30">
        <v>16832</v>
      </c>
      <c r="D76" s="33">
        <f>+B76/Population!B76*1000</f>
        <v>131.29485179407177</v>
      </c>
      <c r="E76" s="33">
        <f>+B76/'Rating units'!B76*1000</f>
        <v>318.16119764101012</v>
      </c>
    </row>
    <row r="77" spans="1:5" x14ac:dyDescent="0.25">
      <c r="A77" s="12" t="s">
        <v>120</v>
      </c>
      <c r="B77" s="30">
        <v>7609</v>
      </c>
      <c r="D77" s="33">
        <f>+B77/Population!B77*1000</f>
        <v>267.92253521126764</v>
      </c>
      <c r="E77" s="33">
        <f>+B77/'Rating units'!B77*1000</f>
        <v>280.47042553629814</v>
      </c>
    </row>
    <row r="78" spans="1:5" x14ac:dyDescent="0.25">
      <c r="A78" s="12" t="s">
        <v>121</v>
      </c>
      <c r="B78" s="30">
        <v>5678</v>
      </c>
      <c r="D78" s="33">
        <f>+B78/Population!B78*1000</f>
        <v>121.58458244111348</v>
      </c>
      <c r="E78" s="33">
        <f>+B78/'Rating units'!B78*1000</f>
        <v>251.25005531218198</v>
      </c>
    </row>
    <row r="79" spans="1:5" x14ac:dyDescent="0.25">
      <c r="A79" s="12" t="s">
        <v>122</v>
      </c>
      <c r="B79" s="30">
        <v>6998</v>
      </c>
      <c r="D79" s="33">
        <f>+B79/Population!B79*1000</f>
        <v>164.27230046948358</v>
      </c>
      <c r="E79" s="33">
        <f>+B79/'Rating units'!B79*1000</f>
        <v>414.67172315714623</v>
      </c>
    </row>
    <row r="80" spans="1:5" x14ac:dyDescent="0.25">
      <c r="A80" s="12" t="s">
        <v>123</v>
      </c>
      <c r="B80" s="30">
        <v>8900</v>
      </c>
      <c r="D80" s="33">
        <f>+B80/Population!B80*1000</f>
        <v>125</v>
      </c>
      <c r="E80" s="33">
        <f>+B80/'Rating units'!B80*1000</f>
        <v>307.06596743030639</v>
      </c>
    </row>
    <row r="81" spans="1:5" x14ac:dyDescent="0.25">
      <c r="A81" s="12" t="s">
        <v>124</v>
      </c>
      <c r="B81" s="31">
        <v>0</v>
      </c>
      <c r="D81" s="33"/>
      <c r="E81" s="33"/>
    </row>
    <row r="82" spans="1:5" x14ac:dyDescent="0.25">
      <c r="A82" s="12" t="s">
        <v>125</v>
      </c>
      <c r="B82" s="30">
        <v>6837</v>
      </c>
      <c r="D82" s="33">
        <f>+B82/Population!B82*1000</f>
        <v>118.28719723183391</v>
      </c>
      <c r="E82" s="33">
        <f>+B82/'Rating units'!B82*1000</f>
        <v>283.99933538257039</v>
      </c>
    </row>
    <row r="83" spans="1:5" x14ac:dyDescent="0.25">
      <c r="A83" s="12" t="s">
        <v>126</v>
      </c>
      <c r="B83" s="30">
        <v>1672</v>
      </c>
      <c r="D83" s="33">
        <f>+B83/Population!B83*1000</f>
        <v>210.31446540880503</v>
      </c>
      <c r="E83" s="33">
        <f>+B83/'Rating units'!B83*1000</f>
        <v>186.4406779661017</v>
      </c>
    </row>
    <row r="84" spans="1:5" x14ac:dyDescent="0.25">
      <c r="A84" s="12" t="s">
        <v>127</v>
      </c>
      <c r="B84" s="30">
        <v>8547</v>
      </c>
      <c r="D84" s="33">
        <f>+B84/Population!B84*1000</f>
        <v>165.63953488372093</v>
      </c>
      <c r="E84" s="33">
        <f>+B84/'Rating units'!B84*1000</f>
        <v>410.34135100100821</v>
      </c>
    </row>
    <row r="85" spans="1:5" x14ac:dyDescent="0.25">
      <c r="A85" s="12" t="s">
        <v>128</v>
      </c>
      <c r="B85" s="30">
        <v>1352</v>
      </c>
      <c r="D85" s="33">
        <f>+B85/Population!B85*1000</f>
        <v>165.88957055214723</v>
      </c>
      <c r="E85" s="33">
        <f>+B85/'Rating units'!B85*1000</f>
        <v>185.81638262781749</v>
      </c>
    </row>
    <row r="86" spans="1:5" x14ac:dyDescent="0.25">
      <c r="A86" s="12" t="s">
        <v>129</v>
      </c>
      <c r="B86" s="31" t="s">
        <v>51</v>
      </c>
      <c r="D86" s="33"/>
      <c r="E86" s="33"/>
    </row>
    <row r="87" spans="1:5" x14ac:dyDescent="0.25">
      <c r="A87" s="12" t="s">
        <v>130</v>
      </c>
      <c r="B87" s="30">
        <v>5456</v>
      </c>
      <c r="D87" s="33">
        <f>+B87/Population!B87*1000</f>
        <v>246.87782805429865</v>
      </c>
      <c r="E87" s="33">
        <f>+B87/'Rating units'!B87*1000</f>
        <v>413.27071655809726</v>
      </c>
    </row>
    <row r="88" spans="1:5" x14ac:dyDescent="0.25">
      <c r="A88" s="12" t="s">
        <v>131</v>
      </c>
      <c r="B88" s="30">
        <v>1881</v>
      </c>
      <c r="D88" s="33">
        <f>+B88/Population!B88*1000</f>
        <v>194.72049689440993</v>
      </c>
      <c r="E88" s="33">
        <f>+B88/'Rating units'!B88*1000</f>
        <v>320.22471910112358</v>
      </c>
    </row>
    <row r="89" spans="1:5" x14ac:dyDescent="0.25">
      <c r="A89" s="12" t="s">
        <v>132</v>
      </c>
      <c r="B89" s="30">
        <v>5450</v>
      </c>
      <c r="D89" s="33">
        <f>+B89/Population!B89*1000</f>
        <v>124.42922374429223</v>
      </c>
      <c r="E89" s="33">
        <f>+B89/'Rating units'!B89*1000</f>
        <v>260.34202732397057</v>
      </c>
    </row>
    <row r="90" spans="1:5" x14ac:dyDescent="0.25">
      <c r="A90" s="12" t="s">
        <v>133</v>
      </c>
      <c r="B90" s="30">
        <v>38395</v>
      </c>
      <c r="D90" s="33">
        <f>+B90/Population!B90*1000</f>
        <v>184.68013468013467</v>
      </c>
      <c r="E90" s="33">
        <f>+B90/'Rating units'!B90*1000</f>
        <v>499.36270939548433</v>
      </c>
    </row>
    <row r="91" spans="1:5" x14ac:dyDescent="0.25">
      <c r="A91" s="12" t="s">
        <v>134</v>
      </c>
      <c r="B91" s="31">
        <v>0</v>
      </c>
      <c r="D91" s="33"/>
      <c r="E91" s="33"/>
    </row>
    <row r="92" spans="1:5" x14ac:dyDescent="0.25">
      <c r="A92" s="12" t="s">
        <v>135</v>
      </c>
      <c r="B92" s="30">
        <v>7104</v>
      </c>
      <c r="D92" s="33">
        <f>+B92/Population!B92*1000</f>
        <v>148.61924686192469</v>
      </c>
      <c r="E92" s="33">
        <f>+B92/'Rating units'!B92*1000</f>
        <v>344.45306439100074</v>
      </c>
    </row>
    <row r="93" spans="1:5" x14ac:dyDescent="0.25">
      <c r="A93" s="12" t="s">
        <v>136</v>
      </c>
      <c r="B93" s="30">
        <v>2422</v>
      </c>
      <c r="D93" s="33">
        <f>+B93/Population!B93*1000</f>
        <v>276.48401826484019</v>
      </c>
      <c r="E93" s="33">
        <f>+B93/'Rating units'!B93*1000</f>
        <v>364.92391140575558</v>
      </c>
    </row>
    <row r="94" spans="1:5" x14ac:dyDescent="0.25">
      <c r="A94" s="12" t="s">
        <v>137</v>
      </c>
      <c r="B94" s="30">
        <v>3544</v>
      </c>
      <c r="D94" s="33">
        <f>+B94/Population!B94*1000</f>
        <v>101.25714285714285</v>
      </c>
      <c r="E94" s="33">
        <f>+B94/'Rating units'!B94*1000</f>
        <v>212.7634027736087</v>
      </c>
    </row>
    <row r="95" spans="1:5" x14ac:dyDescent="0.25">
      <c r="A95" s="12" t="s">
        <v>138</v>
      </c>
      <c r="B95" s="30">
        <v>11474</v>
      </c>
      <c r="D95" s="33">
        <f>+B95/Population!B95*1000</f>
        <v>130.98173515981733</v>
      </c>
      <c r="E95" s="33">
        <f>+B95/'Rating units'!B95*1000</f>
        <v>264.28653691120581</v>
      </c>
    </row>
    <row r="96" spans="1:5" x14ac:dyDescent="0.25">
      <c r="A96" s="12" t="s">
        <v>139</v>
      </c>
      <c r="B96" s="31">
        <v>0</v>
      </c>
      <c r="D96" s="33"/>
      <c r="E96" s="33"/>
    </row>
    <row r="97" spans="1:5" x14ac:dyDescent="0.25">
      <c r="A97" s="12" t="s">
        <v>140</v>
      </c>
      <c r="B97" s="31">
        <v>0</v>
      </c>
      <c r="D97" s="33"/>
      <c r="E97" s="33"/>
    </row>
    <row r="98" spans="1:5" x14ac:dyDescent="0.25">
      <c r="A98" s="12" t="s">
        <v>141</v>
      </c>
      <c r="B98" s="30">
        <v>461391</v>
      </c>
      <c r="D98" s="33"/>
      <c r="E98" s="33"/>
    </row>
    <row r="99" spans="1:5" x14ac:dyDescent="0.25">
      <c r="A99" s="107" t="s">
        <v>142</v>
      </c>
      <c r="B99" s="107"/>
    </row>
    <row r="100" spans="1:5" x14ac:dyDescent="0.25">
      <c r="A100" s="103" t="s">
        <v>143</v>
      </c>
      <c r="B100" s="103"/>
    </row>
    <row r="101" spans="1:5" x14ac:dyDescent="0.25">
      <c r="A101" s="103" t="s">
        <v>144</v>
      </c>
      <c r="B101" s="103"/>
    </row>
    <row r="102" spans="1:5" x14ac:dyDescent="0.25">
      <c r="A102" s="103"/>
      <c r="B102" s="103"/>
    </row>
    <row r="103" spans="1:5" x14ac:dyDescent="0.25">
      <c r="A103" s="107" t="s">
        <v>145</v>
      </c>
      <c r="B103" s="107"/>
    </row>
    <row r="104" spans="1:5" x14ac:dyDescent="0.25">
      <c r="A104" s="103" t="s">
        <v>146</v>
      </c>
      <c r="B104" s="103"/>
    </row>
    <row r="105" spans="1:5" x14ac:dyDescent="0.25">
      <c r="A105" s="103"/>
      <c r="B105" s="103"/>
    </row>
    <row r="106" spans="1:5" x14ac:dyDescent="0.25">
      <c r="A106" s="103" t="s">
        <v>147</v>
      </c>
      <c r="B106" s="103"/>
    </row>
    <row r="107" spans="1:5" x14ac:dyDescent="0.25">
      <c r="A107" s="103" t="s">
        <v>148</v>
      </c>
      <c r="B107" s="103"/>
    </row>
    <row r="108" spans="1:5" x14ac:dyDescent="0.25">
      <c r="A108" s="103" t="s">
        <v>149</v>
      </c>
      <c r="B108" s="103"/>
    </row>
    <row r="109" spans="1:5" x14ac:dyDescent="0.25">
      <c r="A109" s="103" t="s">
        <v>150</v>
      </c>
      <c r="B109" s="103"/>
    </row>
    <row r="110" spans="1:5" x14ac:dyDescent="0.25">
      <c r="A110" s="103" t="s">
        <v>151</v>
      </c>
      <c r="B110" s="103"/>
    </row>
    <row r="111" spans="1:5" x14ac:dyDescent="0.25">
      <c r="A111" s="103" t="s">
        <v>152</v>
      </c>
      <c r="B111" s="103"/>
    </row>
    <row r="112" spans="1:5" x14ac:dyDescent="0.25">
      <c r="A112" s="103" t="s">
        <v>153</v>
      </c>
      <c r="B112" s="103"/>
    </row>
    <row r="113" spans="1:2" x14ac:dyDescent="0.25">
      <c r="A113" s="103"/>
      <c r="B113" s="103"/>
    </row>
    <row r="114" spans="1:2" x14ac:dyDescent="0.25">
      <c r="A114" s="103" t="s">
        <v>154</v>
      </c>
      <c r="B114" s="103"/>
    </row>
    <row r="115" spans="1:2" x14ac:dyDescent="0.25">
      <c r="A115" s="103"/>
      <c r="B115" s="103"/>
    </row>
    <row r="116" spans="1:2" x14ac:dyDescent="0.25">
      <c r="A116" s="103" t="s">
        <v>155</v>
      </c>
      <c r="B116" s="103"/>
    </row>
    <row r="117" spans="1:2" x14ac:dyDescent="0.25">
      <c r="A117" s="103" t="s">
        <v>156</v>
      </c>
      <c r="B117" s="103"/>
    </row>
    <row r="118" spans="1:2" x14ac:dyDescent="0.25">
      <c r="A118" s="103"/>
      <c r="B118" s="103"/>
    </row>
    <row r="119" spans="1:2" x14ac:dyDescent="0.25">
      <c r="A119" s="103" t="s">
        <v>157</v>
      </c>
      <c r="B119" s="103"/>
    </row>
    <row r="120" spans="1:2" x14ac:dyDescent="0.25">
      <c r="A120" s="103" t="s">
        <v>158</v>
      </c>
      <c r="B120" s="103"/>
    </row>
    <row r="121" spans="1:2" x14ac:dyDescent="0.25">
      <c r="A121" s="103"/>
      <c r="B121" s="103"/>
    </row>
    <row r="122" spans="1:2" x14ac:dyDescent="0.25">
      <c r="A122" s="103" t="s">
        <v>159</v>
      </c>
      <c r="B122" s="103"/>
    </row>
    <row r="123" spans="1:2" x14ac:dyDescent="0.25">
      <c r="A123" s="103" t="s">
        <v>160</v>
      </c>
      <c r="B123" s="103"/>
    </row>
    <row r="124" spans="1:2" x14ac:dyDescent="0.25">
      <c r="A124" s="103" t="s">
        <v>161</v>
      </c>
      <c r="B124" s="103"/>
    </row>
    <row r="125" spans="1:2" x14ac:dyDescent="0.25">
      <c r="A125" s="104" t="s">
        <v>162</v>
      </c>
      <c r="B125" s="104"/>
    </row>
    <row r="126" spans="1:2" x14ac:dyDescent="0.25">
      <c r="A126" s="103"/>
      <c r="B126" s="103"/>
    </row>
    <row r="127" spans="1:2" x14ac:dyDescent="0.25">
      <c r="A127" s="103"/>
      <c r="B127" s="103"/>
    </row>
    <row r="128" spans="1:2" x14ac:dyDescent="0.25">
      <c r="A128" s="11"/>
      <c r="B128" s="31"/>
    </row>
  </sheetData>
  <mergeCells count="31">
    <mergeCell ref="A108:B108"/>
    <mergeCell ref="A3:B3"/>
    <mergeCell ref="A4:A5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20:B120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7:B127"/>
    <mergeCell ref="A121:B121"/>
    <mergeCell ref="A122:B122"/>
    <mergeCell ref="A123:B123"/>
    <mergeCell ref="A124:B124"/>
    <mergeCell ref="A125:B125"/>
    <mergeCell ref="A126:B126"/>
  </mergeCells>
  <hyperlinks>
    <hyperlink ref="A1" location="Index!A1" display="Index" xr:uid="{00000000-0004-0000-2000-000000000000}"/>
    <hyperlink ref="A125" r:id="rId1" display="mailto:info@stats.govt.nz" xr:uid="{00000000-0004-0000-2000-000001000000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127"/>
  <sheetViews>
    <sheetView workbookViewId="0"/>
  </sheetViews>
  <sheetFormatPr defaultRowHeight="15" x14ac:dyDescent="0.25"/>
  <cols>
    <col min="1" max="1" width="57.85546875" style="15" customWidth="1"/>
    <col min="2" max="2" width="39.2851562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3" spans="1:7" ht="15" customHeight="1" x14ac:dyDescent="0.25">
      <c r="A3" s="105" t="s">
        <v>46</v>
      </c>
      <c r="B3" s="105"/>
      <c r="D3" s="16" t="s">
        <v>163</v>
      </c>
      <c r="E3" s="16" t="s">
        <v>164</v>
      </c>
      <c r="F3" s="1"/>
      <c r="G3" s="16"/>
    </row>
    <row r="4" spans="1:7" x14ac:dyDescent="0.25">
      <c r="A4" s="106"/>
      <c r="B4" s="28" t="s">
        <v>13</v>
      </c>
    </row>
    <row r="5" spans="1:7" x14ac:dyDescent="0.25">
      <c r="A5" s="106"/>
      <c r="B5" s="28" t="s">
        <v>166</v>
      </c>
    </row>
    <row r="6" spans="1:7" x14ac:dyDescent="0.25">
      <c r="A6" s="12" t="s">
        <v>48</v>
      </c>
      <c r="B6" s="29"/>
    </row>
    <row r="7" spans="1:7" x14ac:dyDescent="0.25">
      <c r="A7" s="12" t="s">
        <v>49</v>
      </c>
      <c r="B7" s="30">
        <v>5149</v>
      </c>
      <c r="D7" s="33">
        <f>+B7/Population!B7*1000</f>
        <v>152.78931750741839</v>
      </c>
      <c r="E7" s="33">
        <f>+B7/'Rating units'!B7*1000</f>
        <v>334.41579528479576</v>
      </c>
    </row>
    <row r="8" spans="1:7" x14ac:dyDescent="0.25">
      <c r="A8" s="12" t="s">
        <v>50</v>
      </c>
      <c r="B8" s="31" t="s">
        <v>51</v>
      </c>
      <c r="D8" s="33"/>
      <c r="E8" s="33"/>
    </row>
    <row r="9" spans="1:7" x14ac:dyDescent="0.25">
      <c r="A9" s="12" t="s">
        <v>52</v>
      </c>
      <c r="B9" s="30">
        <v>69013</v>
      </c>
      <c r="D9" s="33">
        <f>+B9/Population!B9*1000</f>
        <v>42.748389494549059</v>
      </c>
      <c r="E9" s="33">
        <f>+B9/'Rating units'!B9*1000</f>
        <v>130.26433015221068</v>
      </c>
    </row>
    <row r="10" spans="1:7" x14ac:dyDescent="0.25">
      <c r="A10" s="12" t="s">
        <v>53</v>
      </c>
      <c r="B10" s="31" t="s">
        <v>51</v>
      </c>
      <c r="D10" s="33"/>
      <c r="E10" s="33"/>
    </row>
    <row r="11" spans="1:7" x14ac:dyDescent="0.25">
      <c r="A11" s="12" t="s">
        <v>54</v>
      </c>
      <c r="B11" s="31" t="s">
        <v>51</v>
      </c>
      <c r="D11" s="33"/>
      <c r="E11" s="33"/>
    </row>
    <row r="12" spans="1:7" x14ac:dyDescent="0.25">
      <c r="A12" s="12" t="s">
        <v>55</v>
      </c>
      <c r="B12" s="31">
        <v>0</v>
      </c>
      <c r="D12" s="33"/>
      <c r="E12" s="33"/>
    </row>
    <row r="13" spans="1:7" x14ac:dyDescent="0.25">
      <c r="A13" s="12" t="s">
        <v>56</v>
      </c>
      <c r="B13" s="31" t="s">
        <v>51</v>
      </c>
      <c r="D13" s="33"/>
      <c r="E13" s="33"/>
    </row>
    <row r="14" spans="1:7" x14ac:dyDescent="0.25">
      <c r="A14" s="12" t="s">
        <v>57</v>
      </c>
      <c r="B14" s="31">
        <v>0</v>
      </c>
      <c r="D14" s="33"/>
      <c r="E14" s="33"/>
    </row>
    <row r="15" spans="1:7" x14ac:dyDescent="0.25">
      <c r="A15" s="12" t="s">
        <v>58</v>
      </c>
      <c r="B15" s="30">
        <v>1964</v>
      </c>
      <c r="D15" s="33">
        <f>+B15/Population!B15*1000</f>
        <v>192.54901960784312</v>
      </c>
      <c r="E15" s="33">
        <f>+B15/'Rating units'!B15*1000</f>
        <v>260.75411577270313</v>
      </c>
    </row>
    <row r="16" spans="1:7" x14ac:dyDescent="0.25">
      <c r="A16" s="12" t="s">
        <v>59</v>
      </c>
      <c r="B16" s="31">
        <v>0</v>
      </c>
      <c r="D16" s="33"/>
      <c r="E16" s="33"/>
    </row>
    <row r="17" spans="1:5" x14ac:dyDescent="0.25">
      <c r="A17" s="12" t="s">
        <v>60</v>
      </c>
      <c r="B17" s="30">
        <v>1757</v>
      </c>
      <c r="D17" s="33">
        <f>+B17/Population!B17*1000</f>
        <v>197.41573033707866</v>
      </c>
      <c r="E17" s="33">
        <f>+B17/'Rating units'!B17*1000</f>
        <v>369.89473684210526</v>
      </c>
    </row>
    <row r="18" spans="1:5" x14ac:dyDescent="0.25">
      <c r="A18" s="12" t="s">
        <v>61</v>
      </c>
      <c r="B18" s="30">
        <v>3173</v>
      </c>
      <c r="D18" s="33">
        <f>+B18/Population!B18*1000</f>
        <v>233.30882352941177</v>
      </c>
      <c r="E18" s="33">
        <f>+B18/'Rating units'!B18*1000</f>
        <v>410.69117266373286</v>
      </c>
    </row>
    <row r="19" spans="1:5" x14ac:dyDescent="0.25">
      <c r="A19" s="12" t="s">
        <v>62</v>
      </c>
      <c r="B19" s="30">
        <v>3834</v>
      </c>
      <c r="D19" s="33">
        <f>+B19/Population!B19*1000</f>
        <v>194.61928934010155</v>
      </c>
      <c r="E19" s="33">
        <f>+B19/'Rating units'!B19*1000</f>
        <v>277.12323816407661</v>
      </c>
    </row>
    <row r="20" spans="1:5" x14ac:dyDescent="0.25">
      <c r="A20" s="12" t="s">
        <v>63</v>
      </c>
      <c r="B20" s="31">
        <v>187</v>
      </c>
      <c r="D20" s="33">
        <f>+B20/Population!B20*1000</f>
        <v>306.55737704918033</v>
      </c>
      <c r="E20" s="33">
        <f>+B20/'Rating units'!B20*1000</f>
        <v>335.72710951526028</v>
      </c>
    </row>
    <row r="21" spans="1:5" x14ac:dyDescent="0.25">
      <c r="A21" s="12" t="s">
        <v>64</v>
      </c>
      <c r="B21" s="30">
        <v>86883</v>
      </c>
      <c r="D21" s="33">
        <f>+B21/Population!B21*1000</f>
        <v>231.74979994665242</v>
      </c>
      <c r="E21" s="33">
        <f>+B21/'Rating units'!B21*1000</f>
        <v>527.301858966189</v>
      </c>
    </row>
    <row r="22" spans="1:5" x14ac:dyDescent="0.25">
      <c r="A22" s="12" t="s">
        <v>65</v>
      </c>
      <c r="B22" s="30">
        <v>1972</v>
      </c>
      <c r="D22" s="33">
        <f>+B22/Population!B22*1000</f>
        <v>113.00859598853869</v>
      </c>
      <c r="E22" s="33">
        <f>+B22/'Rating units'!B22*1000</f>
        <v>151.70397722901762</v>
      </c>
    </row>
    <row r="23" spans="1:5" x14ac:dyDescent="0.25">
      <c r="A23" s="12" t="s">
        <v>66</v>
      </c>
      <c r="B23" s="30">
        <v>30780</v>
      </c>
      <c r="D23" s="33">
        <f>+B23/Population!B23*1000</f>
        <v>242.36220472440945</v>
      </c>
      <c r="E23" s="33">
        <f>+B23/'Rating units'!B23*1000</f>
        <v>554.08543500567043</v>
      </c>
    </row>
    <row r="24" spans="1:5" x14ac:dyDescent="0.25">
      <c r="A24" s="12" t="s">
        <v>67</v>
      </c>
      <c r="B24" s="30">
        <v>9221</v>
      </c>
      <c r="D24" s="33">
        <f>+B24/Population!B24*1000</f>
        <v>148.7258064516129</v>
      </c>
      <c r="E24" s="33">
        <f>+B24/'Rating units'!B24*1000</f>
        <v>229.56655961361315</v>
      </c>
    </row>
    <row r="25" spans="1:5" x14ac:dyDescent="0.25">
      <c r="A25" s="12" t="s">
        <v>68</v>
      </c>
      <c r="B25" s="31" t="s">
        <v>51</v>
      </c>
      <c r="D25" s="33"/>
      <c r="E25" s="33"/>
    </row>
    <row r="26" spans="1:5" x14ac:dyDescent="0.25">
      <c r="A26" s="12" t="s">
        <v>69</v>
      </c>
      <c r="B26" s="30">
        <v>6408</v>
      </c>
      <c r="D26" s="33">
        <f>+B26/Population!B26*1000</f>
        <v>134.05857740585776</v>
      </c>
      <c r="E26" s="33">
        <f>+B26/'Rating units'!B26*1000</f>
        <v>271.18070249682609</v>
      </c>
    </row>
    <row r="27" spans="1:5" x14ac:dyDescent="0.25">
      <c r="A27" s="12" t="s">
        <v>70</v>
      </c>
      <c r="B27" s="30">
        <v>1315</v>
      </c>
      <c r="D27" s="33">
        <f>+B27/Population!B27*1000</f>
        <v>105.62248995983936</v>
      </c>
      <c r="E27" s="33">
        <f>+B27/'Rating units'!B27*1000</f>
        <v>217.64316451506124</v>
      </c>
    </row>
    <row r="28" spans="1:5" x14ac:dyDescent="0.25">
      <c r="A28" s="12" t="s">
        <v>71</v>
      </c>
      <c r="B28" s="31">
        <v>0</v>
      </c>
      <c r="D28" s="33"/>
      <c r="E28" s="33"/>
    </row>
    <row r="29" spans="1:5" x14ac:dyDescent="0.25">
      <c r="A29" s="12" t="s">
        <v>72</v>
      </c>
      <c r="B29" s="30">
        <v>3895</v>
      </c>
      <c r="D29" s="33">
        <f>+B29/Population!B29*1000</f>
        <v>287.45387453874537</v>
      </c>
      <c r="E29" s="33">
        <f>+B29/'Rating units'!B29*1000</f>
        <v>427.73995168021082</v>
      </c>
    </row>
    <row r="30" spans="1:5" x14ac:dyDescent="0.25">
      <c r="A30" s="12" t="s">
        <v>73</v>
      </c>
      <c r="B30" s="30">
        <v>35213</v>
      </c>
      <c r="D30" s="33">
        <f>+B30/Population!B30*1000</f>
        <v>218.44292803970222</v>
      </c>
      <c r="E30" s="33">
        <f>+B30/'Rating units'!B30*1000</f>
        <v>622.13780918727912</v>
      </c>
    </row>
    <row r="31" spans="1:5" x14ac:dyDescent="0.25">
      <c r="A31" s="12" t="s">
        <v>74</v>
      </c>
      <c r="B31" s="30">
        <v>12482</v>
      </c>
      <c r="D31" s="33">
        <f>+B31/Population!B31*1000</f>
        <v>158.80407124681935</v>
      </c>
      <c r="E31" s="33">
        <f>+B31/'Rating units'!B31*1000</f>
        <v>405.58895207148657</v>
      </c>
    </row>
    <row r="32" spans="1:5" x14ac:dyDescent="0.25">
      <c r="A32" s="12" t="s">
        <v>75</v>
      </c>
      <c r="B32" s="30">
        <v>3184</v>
      </c>
      <c r="D32" s="33">
        <f>+B32/Population!B32*1000</f>
        <v>162.86445012787723</v>
      </c>
      <c r="E32" s="33">
        <f>+B32/'Rating units'!B32*1000</f>
        <v>298.43471740556754</v>
      </c>
    </row>
    <row r="33" spans="1:5" x14ac:dyDescent="0.25">
      <c r="A33" s="12" t="s">
        <v>76</v>
      </c>
      <c r="B33" s="31">
        <v>0</v>
      </c>
      <c r="D33" s="33"/>
      <c r="E33" s="33"/>
    </row>
    <row r="34" spans="1:5" x14ac:dyDescent="0.25">
      <c r="A34" s="12" t="s">
        <v>77</v>
      </c>
      <c r="B34" s="30">
        <v>5054</v>
      </c>
      <c r="D34" s="33">
        <f>+B34/Population!B34*1000</f>
        <v>158.43260188087774</v>
      </c>
      <c r="E34" s="33">
        <f>+B34/'Rating units'!B34*1000</f>
        <v>279.61272475795295</v>
      </c>
    </row>
    <row r="35" spans="1:5" x14ac:dyDescent="0.25">
      <c r="A35" s="12" t="s">
        <v>78</v>
      </c>
      <c r="B35" s="30">
        <v>1667</v>
      </c>
      <c r="D35" s="33">
        <f>+B35/Population!B35*1000</f>
        <v>131.25984251968504</v>
      </c>
      <c r="E35" s="33">
        <f>+B35/'Rating units'!B35*1000</f>
        <v>208.27086456771616</v>
      </c>
    </row>
    <row r="36" spans="1:5" x14ac:dyDescent="0.25">
      <c r="A36" s="12" t="s">
        <v>79</v>
      </c>
      <c r="B36" s="30">
        <v>25201</v>
      </c>
      <c r="D36" s="33">
        <f>+B36/Population!B36*1000</f>
        <v>243.72340425531917</v>
      </c>
      <c r="E36" s="33">
        <f>+B36/'Rating units'!B36*1000</f>
        <v>649.52704966622855</v>
      </c>
    </row>
    <row r="37" spans="1:5" x14ac:dyDescent="0.25">
      <c r="A37" s="12" t="s">
        <v>80</v>
      </c>
      <c r="B37" s="30">
        <v>7988</v>
      </c>
      <c r="D37" s="33">
        <f>+B37/Population!B37*1000</f>
        <v>146.03290676416819</v>
      </c>
      <c r="E37" s="33">
        <f>+B37/'Rating units'!B37*1000</f>
        <v>316.85838952796507</v>
      </c>
    </row>
    <row r="38" spans="1:5" x14ac:dyDescent="0.25">
      <c r="A38" s="12" t="s">
        <v>81</v>
      </c>
      <c r="B38" s="31">
        <v>899</v>
      </c>
      <c r="D38" s="33">
        <f>+B38/Population!B38*1000</f>
        <v>241.01876675603216</v>
      </c>
      <c r="E38" s="33">
        <f>+B38/'Rating units'!B38*1000</f>
        <v>263.9459776864357</v>
      </c>
    </row>
    <row r="39" spans="1:5" x14ac:dyDescent="0.25">
      <c r="A39" s="12" t="s">
        <v>82</v>
      </c>
      <c r="B39" s="30">
        <v>4120</v>
      </c>
      <c r="D39" s="33">
        <f>+B39/Population!B39*1000</f>
        <v>189.86175115207374</v>
      </c>
      <c r="E39" s="33">
        <f>+B39/'Rating units'!B39*1000</f>
        <v>289.79390870085109</v>
      </c>
    </row>
    <row r="40" spans="1:5" x14ac:dyDescent="0.25">
      <c r="A40" s="12" t="s">
        <v>83</v>
      </c>
      <c r="B40" s="30">
        <v>11675</v>
      </c>
      <c r="D40" s="33">
        <f>+B40/Population!B40*1000</f>
        <v>224.08829174664109</v>
      </c>
      <c r="E40" s="33">
        <f>+B40/'Rating units'!B40*1000</f>
        <v>476.27789336270547</v>
      </c>
    </row>
    <row r="41" spans="1:5" x14ac:dyDescent="0.25">
      <c r="A41" s="12" t="s">
        <v>84</v>
      </c>
      <c r="B41" s="30">
        <v>1554</v>
      </c>
      <c r="D41" s="33">
        <f>+B41/Population!B41*1000</f>
        <v>228.52941176470586</v>
      </c>
      <c r="E41" s="33">
        <f>+B41/'Rating units'!B41*1000</f>
        <v>530.7377049180327</v>
      </c>
    </row>
    <row r="42" spans="1:5" x14ac:dyDescent="0.25">
      <c r="A42" s="12" t="s">
        <v>85</v>
      </c>
      <c r="B42" s="31">
        <v>643</v>
      </c>
      <c r="D42" s="33">
        <f>+B42/Population!B42*1000</f>
        <v>142.25663716814159</v>
      </c>
      <c r="E42" s="33">
        <f>+B42/'Rating units'!B42*1000</f>
        <v>144.75461503827106</v>
      </c>
    </row>
    <row r="43" spans="1:5" x14ac:dyDescent="0.25">
      <c r="A43" s="12" t="s">
        <v>86</v>
      </c>
      <c r="B43" s="30">
        <v>4749</v>
      </c>
      <c r="D43" s="33">
        <f>+B43/Population!B43*1000</f>
        <v>159.36241610738256</v>
      </c>
      <c r="E43" s="33">
        <f>+B43/'Rating units'!B43*1000</f>
        <v>324.62916125504137</v>
      </c>
    </row>
    <row r="44" spans="1:5" x14ac:dyDescent="0.25">
      <c r="A44" s="12" t="s">
        <v>87</v>
      </c>
      <c r="B44" s="31">
        <v>0</v>
      </c>
      <c r="D44" s="33"/>
      <c r="E44" s="33"/>
    </row>
    <row r="45" spans="1:5" x14ac:dyDescent="0.25">
      <c r="A45" s="12" t="s">
        <v>88</v>
      </c>
      <c r="B45" s="31" t="s">
        <v>51</v>
      </c>
      <c r="D45" s="33"/>
      <c r="E45" s="33"/>
    </row>
    <row r="46" spans="1:5" x14ac:dyDescent="0.25">
      <c r="A46" s="12" t="s">
        <v>89</v>
      </c>
      <c r="B46" s="30">
        <v>10161</v>
      </c>
      <c r="D46" s="33">
        <f>+B46/Population!B46*1000</f>
        <v>223.31868131868131</v>
      </c>
      <c r="E46" s="33">
        <f>+B46/'Rating units'!B46*1000</f>
        <v>383.73805657313341</v>
      </c>
    </row>
    <row r="47" spans="1:5" x14ac:dyDescent="0.25">
      <c r="A47" s="12" t="s">
        <v>90</v>
      </c>
      <c r="B47" s="30">
        <v>7448</v>
      </c>
      <c r="D47" s="33">
        <f>+B47/Population!B47*1000</f>
        <v>302.76422764227641</v>
      </c>
      <c r="E47" s="33">
        <f>+B47/'Rating units'!B47*1000</f>
        <v>610.9926168990977</v>
      </c>
    </row>
    <row r="48" spans="1:5" x14ac:dyDescent="0.25">
      <c r="A48" s="12" t="s">
        <v>91</v>
      </c>
      <c r="B48" s="30">
        <v>5643</v>
      </c>
      <c r="D48" s="33">
        <f>+B48/Population!B48*1000</f>
        <v>165.48387096774195</v>
      </c>
      <c r="E48" s="33">
        <f>+B48/'Rating units'!B48*1000</f>
        <v>372.23200680743281</v>
      </c>
    </row>
    <row r="49" spans="1:5" x14ac:dyDescent="0.25">
      <c r="A49" s="12" t="s">
        <v>92</v>
      </c>
      <c r="B49" s="30">
        <v>10023</v>
      </c>
      <c r="D49" s="33">
        <f>+B49/Population!B49*1000</f>
        <v>164.04255319148936</v>
      </c>
      <c r="E49" s="33">
        <f>+B49/'Rating units'!B49*1000</f>
        <v>389.04630671893801</v>
      </c>
    </row>
    <row r="50" spans="1:5" x14ac:dyDescent="0.25">
      <c r="A50" s="12" t="s">
        <v>93</v>
      </c>
      <c r="B50" s="30">
        <v>11389</v>
      </c>
      <c r="D50" s="33">
        <f>+B50/Population!B50*1000</f>
        <v>225.07905138339919</v>
      </c>
      <c r="E50" s="33">
        <f>+B50/'Rating units'!B50*1000</f>
        <v>518.8137755102041</v>
      </c>
    </row>
    <row r="51" spans="1:5" x14ac:dyDescent="0.25">
      <c r="A51" s="12" t="s">
        <v>94</v>
      </c>
      <c r="B51" s="30">
        <v>13207</v>
      </c>
      <c r="D51" s="33">
        <f>+B51/Population!B51*1000</f>
        <v>165.50125313283209</v>
      </c>
      <c r="E51" s="33">
        <f>+B51/'Rating units'!B51*1000</f>
        <v>376.50379155025945</v>
      </c>
    </row>
    <row r="52" spans="1:5" x14ac:dyDescent="0.25">
      <c r="A52" s="12" t="s">
        <v>95</v>
      </c>
      <c r="B52" s="31" t="s">
        <v>51</v>
      </c>
      <c r="D52" s="33"/>
      <c r="E52" s="33"/>
    </row>
    <row r="53" spans="1:5" x14ac:dyDescent="0.25">
      <c r="A53" s="12" t="s">
        <v>96</v>
      </c>
      <c r="B53" s="31">
        <v>0</v>
      </c>
      <c r="D53" s="33"/>
      <c r="E53" s="33"/>
    </row>
    <row r="54" spans="1:5" x14ac:dyDescent="0.25">
      <c r="A54" s="12" t="s">
        <v>97</v>
      </c>
      <c r="B54" s="30">
        <v>1084</v>
      </c>
      <c r="D54" s="33">
        <f>+B54/Population!B54*1000</f>
        <v>122.90249433106575</v>
      </c>
      <c r="E54" s="33">
        <f>+B54/'Rating units'!B54*1000</f>
        <v>194.68390804597701</v>
      </c>
    </row>
    <row r="55" spans="1:5" x14ac:dyDescent="0.25">
      <c r="A55" s="12" t="s">
        <v>98</v>
      </c>
      <c r="B55" s="31">
        <v>0</v>
      </c>
      <c r="D55" s="33"/>
      <c r="E55" s="33"/>
    </row>
    <row r="56" spans="1:5" x14ac:dyDescent="0.25">
      <c r="A56" s="12" t="s">
        <v>99</v>
      </c>
      <c r="B56" s="31">
        <v>512</v>
      </c>
      <c r="D56" s="33">
        <f>+B56/Population!B56*1000</f>
        <v>51.302605210420843</v>
      </c>
      <c r="E56" s="33">
        <f>+B56/'Rating units'!B56*1000</f>
        <v>94.03122130394857</v>
      </c>
    </row>
    <row r="57" spans="1:5" x14ac:dyDescent="0.25">
      <c r="A57" s="12" t="s">
        <v>100</v>
      </c>
      <c r="B57" s="30">
        <v>6808</v>
      </c>
      <c r="D57" s="33">
        <f>+B57/Population!B57*1000</f>
        <v>78.887601390498261</v>
      </c>
      <c r="E57" s="33">
        <f>+B57/'Rating units'!B57*1000</f>
        <v>207.96676441837732</v>
      </c>
    </row>
    <row r="58" spans="1:5" x14ac:dyDescent="0.25">
      <c r="A58" s="12" t="s">
        <v>101</v>
      </c>
      <c r="B58" s="31" t="s">
        <v>51</v>
      </c>
      <c r="D58" s="33"/>
      <c r="E58" s="33"/>
    </row>
    <row r="59" spans="1:5" x14ac:dyDescent="0.25">
      <c r="A59" s="12" t="s">
        <v>102</v>
      </c>
      <c r="B59" s="30">
        <v>8351</v>
      </c>
      <c r="D59" s="33">
        <f>+B59/Population!B59*1000</f>
        <v>150.74007220216606</v>
      </c>
      <c r="E59" s="33">
        <f>+B59/'Rating units'!B59*1000</f>
        <v>456.9130601302183</v>
      </c>
    </row>
    <row r="60" spans="1:5" x14ac:dyDescent="0.25">
      <c r="A60" s="12" t="s">
        <v>103</v>
      </c>
      <c r="B60" s="30">
        <v>10457</v>
      </c>
      <c r="D60" s="33">
        <f>+B60/Population!B60*1000</f>
        <v>301.35446685878964</v>
      </c>
      <c r="E60" s="33">
        <f>+B60/'Rating units'!B60*1000</f>
        <v>466.83035714285717</v>
      </c>
    </row>
    <row r="61" spans="1:5" x14ac:dyDescent="0.25">
      <c r="A61" s="12" t="s">
        <v>104</v>
      </c>
      <c r="B61" s="30">
        <v>1952</v>
      </c>
      <c r="D61" s="33">
        <f>+B61/Population!B61*1000</f>
        <v>131.8918918918919</v>
      </c>
      <c r="E61" s="33">
        <f>+B61/'Rating units'!B61*1000</f>
        <v>215.21499448732084</v>
      </c>
    </row>
    <row r="62" spans="1:5" x14ac:dyDescent="0.25">
      <c r="A62" s="12" t="s">
        <v>105</v>
      </c>
      <c r="B62" s="31" t="s">
        <v>51</v>
      </c>
      <c r="D62" s="33"/>
      <c r="E62" s="33"/>
    </row>
    <row r="63" spans="1:5" x14ac:dyDescent="0.25">
      <c r="A63" s="12" t="s">
        <v>106</v>
      </c>
      <c r="B63" s="30">
        <v>14508</v>
      </c>
      <c r="D63" s="33">
        <f>+B63/Population!B63*1000</f>
        <v>205.78723404255319</v>
      </c>
      <c r="E63" s="33">
        <f>+B63/'Rating units'!B63*1000</f>
        <v>503.75000000000006</v>
      </c>
    </row>
    <row r="64" spans="1:5" x14ac:dyDescent="0.25">
      <c r="A64" s="12" t="s">
        <v>107</v>
      </c>
      <c r="B64" s="30">
        <v>2390</v>
      </c>
      <c r="D64" s="33">
        <f>+B64/Population!B64*1000</f>
        <v>191.20000000000002</v>
      </c>
      <c r="E64" s="33">
        <f>+B64/'Rating units'!B64*1000</f>
        <v>241.97630859572743</v>
      </c>
    </row>
    <row r="65" spans="1:5" x14ac:dyDescent="0.25">
      <c r="A65" s="12" t="s">
        <v>108</v>
      </c>
      <c r="B65" s="30">
        <v>10470</v>
      </c>
      <c r="D65" s="33">
        <f>+B65/Population!B65*1000</f>
        <v>186.29893238434164</v>
      </c>
      <c r="E65" s="33">
        <f>+B65/'Rating units'!B65*1000</f>
        <v>450.96265667398887</v>
      </c>
    </row>
    <row r="66" spans="1:5" x14ac:dyDescent="0.25">
      <c r="A66" s="12" t="s">
        <v>109</v>
      </c>
      <c r="B66" s="30">
        <v>5714</v>
      </c>
      <c r="D66" s="33">
        <f>+B66/Population!B66*1000</f>
        <v>206.28158844765343</v>
      </c>
      <c r="E66" s="33">
        <f>+B66/'Rating units'!B66*1000</f>
        <v>383.15563602226246</v>
      </c>
    </row>
    <row r="67" spans="1:5" x14ac:dyDescent="0.25">
      <c r="A67" s="12" t="s">
        <v>110</v>
      </c>
      <c r="B67" s="30">
        <v>3963</v>
      </c>
      <c r="D67" s="33">
        <f>+B67/Population!B67*1000</f>
        <v>166.51260504201682</v>
      </c>
      <c r="E67" s="33">
        <f>+B67/'Rating units'!B67*1000</f>
        <v>371.24121779859485</v>
      </c>
    </row>
    <row r="68" spans="1:5" x14ac:dyDescent="0.25">
      <c r="A68" s="12" t="s">
        <v>111</v>
      </c>
      <c r="B68" s="30">
        <v>1605</v>
      </c>
      <c r="D68" s="33">
        <f>+B68/Population!B68*1000</f>
        <v>158.9108910891089</v>
      </c>
      <c r="E68" s="33">
        <f>+B68/'Rating units'!B68*1000</f>
        <v>245.03816793893128</v>
      </c>
    </row>
    <row r="69" spans="1:5" x14ac:dyDescent="0.25">
      <c r="A69" s="12" t="s">
        <v>112</v>
      </c>
      <c r="B69" s="30">
        <v>4266</v>
      </c>
      <c r="D69" s="33">
        <f>+B69/Population!B69*1000</f>
        <v>138.05825242718447</v>
      </c>
      <c r="E69" s="33">
        <f>+B69/'Rating units'!B69*1000</f>
        <v>202.3719165085389</v>
      </c>
    </row>
    <row r="70" spans="1:5" x14ac:dyDescent="0.25">
      <c r="A70" s="12" t="s">
        <v>113</v>
      </c>
      <c r="B70" s="31">
        <v>0</v>
      </c>
      <c r="D70" s="33"/>
      <c r="E70" s="33"/>
    </row>
    <row r="71" spans="1:5" x14ac:dyDescent="0.25">
      <c r="A71" s="12" t="s">
        <v>114</v>
      </c>
      <c r="B71" s="31">
        <v>645</v>
      </c>
      <c r="D71" s="33">
        <f>+B71/Population!B71*1000</f>
        <v>69.354838709677409</v>
      </c>
      <c r="E71" s="33">
        <f>+B71/'Rating units'!B71*1000</f>
        <v>146.39128461189287</v>
      </c>
    </row>
    <row r="72" spans="1:5" x14ac:dyDescent="0.25">
      <c r="A72" s="12" t="s">
        <v>115</v>
      </c>
      <c r="B72" s="31">
        <v>0</v>
      </c>
      <c r="D72" s="33"/>
      <c r="E72" s="33"/>
    </row>
    <row r="73" spans="1:5" x14ac:dyDescent="0.25">
      <c r="A73" s="12" t="s">
        <v>116</v>
      </c>
      <c r="B73" s="30">
        <v>1733</v>
      </c>
      <c r="D73" s="33">
        <f>+B73/Population!B73*1000</f>
        <v>98.746438746438756</v>
      </c>
      <c r="E73" s="33">
        <f>+B73/'Rating units'!B73*1000</f>
        <v>161.46464175906084</v>
      </c>
    </row>
    <row r="74" spans="1:5" x14ac:dyDescent="0.25">
      <c r="A74" s="12" t="s">
        <v>117</v>
      </c>
      <c r="B74" s="30">
        <v>8086</v>
      </c>
      <c r="D74" s="33">
        <f>+B74/Population!B74*1000</f>
        <v>161.07569721115539</v>
      </c>
      <c r="E74" s="33">
        <f>+B74/'Rating units'!B74*1000</f>
        <v>339.07829077032756</v>
      </c>
    </row>
    <row r="75" spans="1:5" x14ac:dyDescent="0.25">
      <c r="A75" s="12" t="s">
        <v>118</v>
      </c>
      <c r="B75" s="30">
        <v>13340</v>
      </c>
      <c r="D75" s="33">
        <f>+B75/Population!B75*1000</f>
        <v>368.50828729281773</v>
      </c>
      <c r="E75" s="33">
        <f>+B75/'Rating units'!B75*1000</f>
        <v>601.98555956678706</v>
      </c>
    </row>
    <row r="76" spans="1:5" x14ac:dyDescent="0.25">
      <c r="A76" s="12" t="s">
        <v>119</v>
      </c>
      <c r="B76" s="30">
        <v>27557</v>
      </c>
      <c r="D76" s="33">
        <f>+B76/Population!B76*1000</f>
        <v>214.95319812792513</v>
      </c>
      <c r="E76" s="33">
        <f>+B76/'Rating units'!B76*1000</f>
        <v>520.88688946015429</v>
      </c>
    </row>
    <row r="77" spans="1:5" x14ac:dyDescent="0.25">
      <c r="A77" s="12" t="s">
        <v>120</v>
      </c>
      <c r="B77" s="30">
        <v>14469</v>
      </c>
      <c r="D77" s="33">
        <f>+B77/Population!B77*1000</f>
        <v>509.47183098591552</v>
      </c>
      <c r="E77" s="33">
        <f>+B77/'Rating units'!B77*1000</f>
        <v>533.33244671897728</v>
      </c>
    </row>
    <row r="78" spans="1:5" x14ac:dyDescent="0.25">
      <c r="A78" s="12" t="s">
        <v>121</v>
      </c>
      <c r="B78" s="30">
        <v>8854</v>
      </c>
      <c r="D78" s="33">
        <f>+B78/Population!B78*1000</f>
        <v>189.59314775160598</v>
      </c>
      <c r="E78" s="33">
        <f>+B78/'Rating units'!B78*1000</f>
        <v>391.78724722332845</v>
      </c>
    </row>
    <row r="79" spans="1:5" x14ac:dyDescent="0.25">
      <c r="A79" s="12" t="s">
        <v>122</v>
      </c>
      <c r="B79" s="30">
        <v>11596</v>
      </c>
      <c r="D79" s="33">
        <f>+B79/Population!B79*1000</f>
        <v>272.20657276995303</v>
      </c>
      <c r="E79" s="33">
        <f>+B79/'Rating units'!B79*1000</f>
        <v>687.12965157620283</v>
      </c>
    </row>
    <row r="80" spans="1:5" x14ac:dyDescent="0.25">
      <c r="A80" s="12" t="s">
        <v>123</v>
      </c>
      <c r="B80" s="30">
        <v>7118</v>
      </c>
      <c r="D80" s="33">
        <f>+B80/Population!B80*1000</f>
        <v>99.971910112359552</v>
      </c>
      <c r="E80" s="33">
        <f>+B80/'Rating units'!B80*1000</f>
        <v>245.58377035605852</v>
      </c>
    </row>
    <row r="81" spans="1:5" x14ac:dyDescent="0.25">
      <c r="A81" s="12" t="s">
        <v>124</v>
      </c>
      <c r="B81" s="31">
        <v>0</v>
      </c>
      <c r="D81" s="33"/>
      <c r="E81" s="33"/>
    </row>
    <row r="82" spans="1:5" x14ac:dyDescent="0.25">
      <c r="A82" s="12" t="s">
        <v>125</v>
      </c>
      <c r="B82" s="30">
        <v>11427</v>
      </c>
      <c r="D82" s="33">
        <f>+B82/Population!B82*1000</f>
        <v>197.69896193771626</v>
      </c>
      <c r="E82" s="33">
        <f>+B82/'Rating units'!B82*1000</f>
        <v>474.66146049680151</v>
      </c>
    </row>
    <row r="83" spans="1:5" x14ac:dyDescent="0.25">
      <c r="A83" s="12" t="s">
        <v>126</v>
      </c>
      <c r="B83" s="31">
        <v>347</v>
      </c>
      <c r="D83" s="33">
        <f>+B83/Population!B83*1000</f>
        <v>43.647798742138363</v>
      </c>
      <c r="E83" s="33">
        <f>+B83/'Rating units'!B83*1000</f>
        <v>38.693131132917038</v>
      </c>
    </row>
    <row r="84" spans="1:5" x14ac:dyDescent="0.25">
      <c r="A84" s="12" t="s">
        <v>127</v>
      </c>
      <c r="B84" s="30">
        <v>6978</v>
      </c>
      <c r="D84" s="33">
        <f>+B84/Population!B84*1000</f>
        <v>135.23255813953489</v>
      </c>
      <c r="E84" s="33">
        <f>+B84/'Rating units'!B84*1000</f>
        <v>335.013682846032</v>
      </c>
    </row>
    <row r="85" spans="1:5" x14ac:dyDescent="0.25">
      <c r="A85" s="12" t="s">
        <v>128</v>
      </c>
      <c r="B85" s="30">
        <v>2404</v>
      </c>
      <c r="D85" s="33">
        <f>+B85/Population!B85*1000</f>
        <v>294.9693251533742</v>
      </c>
      <c r="E85" s="33">
        <f>+B85/'Rating units'!B85*1000</f>
        <v>330.40131940626713</v>
      </c>
    </row>
    <row r="86" spans="1:5" x14ac:dyDescent="0.25">
      <c r="A86" s="12" t="s">
        <v>129</v>
      </c>
      <c r="B86" s="31" t="s">
        <v>51</v>
      </c>
      <c r="D86" s="33"/>
      <c r="E86" s="33"/>
    </row>
    <row r="87" spans="1:5" x14ac:dyDescent="0.25">
      <c r="A87" s="12" t="s">
        <v>130</v>
      </c>
      <c r="B87" s="30">
        <v>3737</v>
      </c>
      <c r="D87" s="33">
        <f>+B87/Population!B87*1000</f>
        <v>169.09502262443436</v>
      </c>
      <c r="E87" s="33">
        <f>+B87/'Rating units'!B87*1000</f>
        <v>283.06317224662928</v>
      </c>
    </row>
    <row r="88" spans="1:5" x14ac:dyDescent="0.25">
      <c r="A88" s="12" t="s">
        <v>131</v>
      </c>
      <c r="B88" s="30">
        <v>2286</v>
      </c>
      <c r="D88" s="33">
        <f>+B88/Population!B88*1000</f>
        <v>236.64596273291926</v>
      </c>
      <c r="E88" s="33">
        <f>+B88/'Rating units'!B88*1000</f>
        <v>389.17262512768133</v>
      </c>
    </row>
    <row r="89" spans="1:5" x14ac:dyDescent="0.25">
      <c r="A89" s="12" t="s">
        <v>132</v>
      </c>
      <c r="B89" s="30">
        <v>12788</v>
      </c>
      <c r="D89" s="33">
        <f>+B89/Population!B89*1000</f>
        <v>291.96347031963472</v>
      </c>
      <c r="E89" s="33">
        <f>+B89/'Rating units'!B89*1000</f>
        <v>610.8722652144836</v>
      </c>
    </row>
    <row r="90" spans="1:5" x14ac:dyDescent="0.25">
      <c r="A90" s="12" t="s">
        <v>133</v>
      </c>
      <c r="B90" s="30">
        <v>47602</v>
      </c>
      <c r="D90" s="33">
        <f>+B90/Population!B90*1000</f>
        <v>228.96584896584895</v>
      </c>
      <c r="E90" s="33">
        <f>+B90/'Rating units'!B90*1000</f>
        <v>619.10831339090623</v>
      </c>
    </row>
    <row r="91" spans="1:5" x14ac:dyDescent="0.25">
      <c r="A91" s="12" t="s">
        <v>134</v>
      </c>
      <c r="B91" s="31">
        <v>0</v>
      </c>
      <c r="D91" s="33"/>
      <c r="E91" s="33"/>
    </row>
    <row r="92" spans="1:5" x14ac:dyDescent="0.25">
      <c r="A92" s="12" t="s">
        <v>135</v>
      </c>
      <c r="B92" s="30">
        <v>9108</v>
      </c>
      <c r="D92" s="33">
        <f>+B92/Population!B92*1000</f>
        <v>190.54393305439331</v>
      </c>
      <c r="E92" s="33">
        <f>+B92/'Rating units'!B92*1000</f>
        <v>441.62141194724592</v>
      </c>
    </row>
    <row r="93" spans="1:5" x14ac:dyDescent="0.25">
      <c r="A93" s="12" t="s">
        <v>136</v>
      </c>
      <c r="B93" s="30">
        <v>1771</v>
      </c>
      <c r="D93" s="33">
        <f>+B93/Population!B93*1000</f>
        <v>202.16894977168951</v>
      </c>
      <c r="E93" s="33">
        <f>+B93/'Rating units'!B93*1000</f>
        <v>266.83742654813926</v>
      </c>
    </row>
    <row r="94" spans="1:5" x14ac:dyDescent="0.25">
      <c r="A94" s="12" t="s">
        <v>137</v>
      </c>
      <c r="B94" s="30">
        <v>7175</v>
      </c>
      <c r="D94" s="33">
        <f>+B94/Population!B94*1000</f>
        <v>205</v>
      </c>
      <c r="E94" s="33">
        <f>+B94/'Rating units'!B94*1000</f>
        <v>430.74983490424444</v>
      </c>
    </row>
    <row r="95" spans="1:5" x14ac:dyDescent="0.25">
      <c r="A95" s="12" t="s">
        <v>138</v>
      </c>
      <c r="B95" s="30">
        <v>17671</v>
      </c>
      <c r="D95" s="33">
        <f>+B95/Population!B95*1000</f>
        <v>201.72374429223743</v>
      </c>
      <c r="E95" s="33">
        <f>+B95/'Rating units'!B95*1000</f>
        <v>407.02522169756992</v>
      </c>
    </row>
    <row r="96" spans="1:5" x14ac:dyDescent="0.25">
      <c r="A96" s="12" t="s">
        <v>139</v>
      </c>
      <c r="B96" s="31">
        <v>0</v>
      </c>
      <c r="D96" s="33"/>
      <c r="E96" s="33"/>
    </row>
    <row r="97" spans="1:5" x14ac:dyDescent="0.25">
      <c r="A97" s="12" t="s">
        <v>140</v>
      </c>
      <c r="B97" s="31">
        <v>0</v>
      </c>
      <c r="D97" s="33"/>
      <c r="E97" s="33"/>
    </row>
    <row r="98" spans="1:5" x14ac:dyDescent="0.25">
      <c r="A98" s="12" t="s">
        <v>141</v>
      </c>
      <c r="B98" s="30">
        <v>686623</v>
      </c>
      <c r="D98" s="33"/>
      <c r="E98" s="33"/>
    </row>
    <row r="99" spans="1:5" x14ac:dyDescent="0.25">
      <c r="A99" s="107" t="s">
        <v>142</v>
      </c>
      <c r="B99" s="107"/>
    </row>
    <row r="100" spans="1:5" x14ac:dyDescent="0.25">
      <c r="A100" s="103" t="s">
        <v>143</v>
      </c>
      <c r="B100" s="103"/>
    </row>
    <row r="101" spans="1:5" x14ac:dyDescent="0.25">
      <c r="A101" s="103" t="s">
        <v>144</v>
      </c>
      <c r="B101" s="103"/>
    </row>
    <row r="102" spans="1:5" x14ac:dyDescent="0.25">
      <c r="A102" s="103"/>
      <c r="B102" s="103"/>
    </row>
    <row r="103" spans="1:5" x14ac:dyDescent="0.25">
      <c r="A103" s="107" t="s">
        <v>145</v>
      </c>
      <c r="B103" s="107"/>
    </row>
    <row r="104" spans="1:5" x14ac:dyDescent="0.25">
      <c r="A104" s="103" t="s">
        <v>146</v>
      </c>
      <c r="B104" s="103"/>
    </row>
    <row r="105" spans="1:5" x14ac:dyDescent="0.25">
      <c r="A105" s="103"/>
      <c r="B105" s="103"/>
    </row>
    <row r="106" spans="1:5" x14ac:dyDescent="0.25">
      <c r="A106" s="103" t="s">
        <v>147</v>
      </c>
      <c r="B106" s="103"/>
    </row>
    <row r="107" spans="1:5" x14ac:dyDescent="0.25">
      <c r="A107" s="103" t="s">
        <v>148</v>
      </c>
      <c r="B107" s="103"/>
    </row>
    <row r="108" spans="1:5" x14ac:dyDescent="0.25">
      <c r="A108" s="103" t="s">
        <v>149</v>
      </c>
      <c r="B108" s="103"/>
    </row>
    <row r="109" spans="1:5" x14ac:dyDescent="0.25">
      <c r="A109" s="103" t="s">
        <v>150</v>
      </c>
      <c r="B109" s="103"/>
    </row>
    <row r="110" spans="1:5" x14ac:dyDescent="0.25">
      <c r="A110" s="103" t="s">
        <v>151</v>
      </c>
      <c r="B110" s="103"/>
    </row>
    <row r="111" spans="1:5" x14ac:dyDescent="0.25">
      <c r="A111" s="103" t="s">
        <v>152</v>
      </c>
      <c r="B111" s="103"/>
    </row>
    <row r="112" spans="1:5" x14ac:dyDescent="0.25">
      <c r="A112" s="103" t="s">
        <v>153</v>
      </c>
      <c r="B112" s="103"/>
    </row>
    <row r="113" spans="1:2" x14ac:dyDescent="0.25">
      <c r="A113" s="103"/>
      <c r="B113" s="103"/>
    </row>
    <row r="114" spans="1:2" x14ac:dyDescent="0.25">
      <c r="A114" s="103" t="s">
        <v>154</v>
      </c>
      <c r="B114" s="103"/>
    </row>
    <row r="115" spans="1:2" x14ac:dyDescent="0.25">
      <c r="A115" s="103"/>
      <c r="B115" s="103"/>
    </row>
    <row r="116" spans="1:2" x14ac:dyDescent="0.25">
      <c r="A116" s="103" t="s">
        <v>155</v>
      </c>
      <c r="B116" s="103"/>
    </row>
    <row r="117" spans="1:2" x14ac:dyDescent="0.25">
      <c r="A117" s="103" t="s">
        <v>156</v>
      </c>
      <c r="B117" s="103"/>
    </row>
    <row r="118" spans="1:2" x14ac:dyDescent="0.25">
      <c r="A118" s="103"/>
      <c r="B118" s="103"/>
    </row>
    <row r="119" spans="1:2" x14ac:dyDescent="0.25">
      <c r="A119" s="103" t="s">
        <v>157</v>
      </c>
      <c r="B119" s="103"/>
    </row>
    <row r="120" spans="1:2" x14ac:dyDescent="0.25">
      <c r="A120" s="103" t="s">
        <v>158</v>
      </c>
      <c r="B120" s="103"/>
    </row>
    <row r="121" spans="1:2" x14ac:dyDescent="0.25">
      <c r="A121" s="103"/>
      <c r="B121" s="103"/>
    </row>
    <row r="122" spans="1:2" x14ac:dyDescent="0.25">
      <c r="A122" s="103" t="s">
        <v>159</v>
      </c>
      <c r="B122" s="103"/>
    </row>
    <row r="123" spans="1:2" x14ac:dyDescent="0.25">
      <c r="A123" s="103" t="s">
        <v>160</v>
      </c>
      <c r="B123" s="103"/>
    </row>
    <row r="124" spans="1:2" x14ac:dyDescent="0.25">
      <c r="A124" s="103" t="s">
        <v>161</v>
      </c>
      <c r="B124" s="103"/>
    </row>
    <row r="125" spans="1:2" x14ac:dyDescent="0.25">
      <c r="A125" s="104" t="s">
        <v>162</v>
      </c>
      <c r="B125" s="104"/>
    </row>
    <row r="126" spans="1:2" x14ac:dyDescent="0.25">
      <c r="A126" s="103"/>
      <c r="B126" s="103"/>
    </row>
    <row r="127" spans="1:2" x14ac:dyDescent="0.25">
      <c r="A127" s="103"/>
      <c r="B127" s="103"/>
    </row>
  </sheetData>
  <mergeCells count="31">
    <mergeCell ref="A108:B108"/>
    <mergeCell ref="A3:B3"/>
    <mergeCell ref="A4:A5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20:B120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7:B127"/>
    <mergeCell ref="A121:B121"/>
    <mergeCell ref="A122:B122"/>
    <mergeCell ref="A123:B123"/>
    <mergeCell ref="A124:B124"/>
    <mergeCell ref="A125:B125"/>
    <mergeCell ref="A126:B126"/>
  </mergeCells>
  <hyperlinks>
    <hyperlink ref="A1" location="Index!A1" display="Index" xr:uid="{00000000-0004-0000-2100-000000000000}"/>
    <hyperlink ref="A125" r:id="rId1" display="mailto:info@stats.govt.nz" xr:uid="{00000000-0004-0000-2100-000001000000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127"/>
  <sheetViews>
    <sheetView workbookViewId="0"/>
  </sheetViews>
  <sheetFormatPr defaultRowHeight="15" x14ac:dyDescent="0.25"/>
  <cols>
    <col min="1" max="1" width="57.85546875" style="15" customWidth="1"/>
    <col min="2" max="2" width="39.2851562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3" spans="1:7" ht="15" customHeight="1" x14ac:dyDescent="0.25">
      <c r="A3" s="105" t="s">
        <v>46</v>
      </c>
      <c r="B3" s="105"/>
      <c r="D3" s="16" t="s">
        <v>163</v>
      </c>
      <c r="E3" s="16" t="s">
        <v>164</v>
      </c>
      <c r="F3" s="1"/>
      <c r="G3" s="16"/>
    </row>
    <row r="4" spans="1:7" x14ac:dyDescent="0.25">
      <c r="A4" s="106"/>
      <c r="B4" s="28" t="s">
        <v>14</v>
      </c>
    </row>
    <row r="5" spans="1:7" x14ac:dyDescent="0.25">
      <c r="A5" s="106"/>
      <c r="B5" s="28" t="s">
        <v>166</v>
      </c>
    </row>
    <row r="6" spans="1:7" x14ac:dyDescent="0.25">
      <c r="A6" s="12" t="s">
        <v>48</v>
      </c>
      <c r="B6" s="29"/>
    </row>
    <row r="7" spans="1:7" x14ac:dyDescent="0.25">
      <c r="A7" s="12" t="s">
        <v>49</v>
      </c>
      <c r="B7" s="30">
        <v>4974</v>
      </c>
      <c r="D7" s="33">
        <f>+B7/Population!B7*1000</f>
        <v>147.59643916913947</v>
      </c>
      <c r="E7" s="33">
        <f>+B7/'Rating units'!B7*1000</f>
        <v>323.04994479444048</v>
      </c>
    </row>
    <row r="8" spans="1:7" x14ac:dyDescent="0.25">
      <c r="A8" s="12" t="s">
        <v>50</v>
      </c>
      <c r="B8" s="31" t="s">
        <v>51</v>
      </c>
      <c r="D8" s="33"/>
      <c r="E8" s="33"/>
    </row>
    <row r="9" spans="1:7" x14ac:dyDescent="0.25">
      <c r="A9" s="12" t="s">
        <v>52</v>
      </c>
      <c r="B9" s="30">
        <v>92148</v>
      </c>
      <c r="D9" s="33">
        <f>+B9/Population!B9*1000</f>
        <v>57.078790882061448</v>
      </c>
      <c r="E9" s="33">
        <f>+B9/'Rating units'!B9*1000</f>
        <v>173.93241121043732</v>
      </c>
    </row>
    <row r="10" spans="1:7" x14ac:dyDescent="0.25">
      <c r="A10" s="12" t="s">
        <v>53</v>
      </c>
      <c r="B10" s="31" t="s">
        <v>51</v>
      </c>
      <c r="D10" s="33"/>
      <c r="E10" s="33"/>
    </row>
    <row r="11" spans="1:7" x14ac:dyDescent="0.25">
      <c r="A11" s="12" t="s">
        <v>54</v>
      </c>
      <c r="B11" s="31" t="s">
        <v>51</v>
      </c>
      <c r="D11" s="33"/>
      <c r="E11" s="33"/>
    </row>
    <row r="12" spans="1:7" x14ac:dyDescent="0.25">
      <c r="A12" s="12" t="s">
        <v>55</v>
      </c>
      <c r="B12" s="31">
        <v>0</v>
      </c>
      <c r="D12" s="33"/>
      <c r="E12" s="33"/>
    </row>
    <row r="13" spans="1:7" x14ac:dyDescent="0.25">
      <c r="A13" s="12" t="s">
        <v>56</v>
      </c>
      <c r="B13" s="31" t="s">
        <v>51</v>
      </c>
      <c r="D13" s="33"/>
      <c r="E13" s="33"/>
    </row>
    <row r="14" spans="1:7" x14ac:dyDescent="0.25">
      <c r="A14" s="12" t="s">
        <v>57</v>
      </c>
      <c r="B14" s="30">
        <v>2787</v>
      </c>
      <c r="D14" s="33"/>
      <c r="E14" s="33"/>
    </row>
    <row r="15" spans="1:7" x14ac:dyDescent="0.25">
      <c r="A15" s="12" t="s">
        <v>58</v>
      </c>
      <c r="B15" s="31">
        <v>724</v>
      </c>
      <c r="D15" s="33">
        <f>+B15/Population!B15*1000</f>
        <v>70.980392156862749</v>
      </c>
      <c r="E15" s="33">
        <f>+B15/'Rating units'!B15*1000</f>
        <v>96.123207647371217</v>
      </c>
    </row>
    <row r="16" spans="1:7" x14ac:dyDescent="0.25">
      <c r="A16" s="12" t="s">
        <v>59</v>
      </c>
      <c r="B16" s="31">
        <v>0</v>
      </c>
      <c r="D16" s="33"/>
      <c r="E16" s="33"/>
    </row>
    <row r="17" spans="1:5" x14ac:dyDescent="0.25">
      <c r="A17" s="12" t="s">
        <v>60</v>
      </c>
      <c r="B17" s="31">
        <v>643</v>
      </c>
      <c r="D17" s="33">
        <f>+B17/Population!B17*1000</f>
        <v>72.247191011235955</v>
      </c>
      <c r="E17" s="33">
        <f>+B17/'Rating units'!B17*1000</f>
        <v>135.36842105263159</v>
      </c>
    </row>
    <row r="18" spans="1:5" x14ac:dyDescent="0.25">
      <c r="A18" s="12" t="s">
        <v>61</v>
      </c>
      <c r="B18" s="30">
        <v>1502</v>
      </c>
      <c r="D18" s="33">
        <f>+B18/Population!B18*1000</f>
        <v>110.44117647058823</v>
      </c>
      <c r="E18" s="33">
        <f>+B18/'Rating units'!B18*1000</f>
        <v>194.4084908102511</v>
      </c>
    </row>
    <row r="19" spans="1:5" x14ac:dyDescent="0.25">
      <c r="A19" s="12" t="s">
        <v>62</v>
      </c>
      <c r="B19" s="30">
        <v>2849</v>
      </c>
      <c r="D19" s="33">
        <f>+B19/Population!B19*1000</f>
        <v>144.61928934010152</v>
      </c>
      <c r="E19" s="33">
        <f>+B19/'Rating units'!B19*1000</f>
        <v>205.92699674737983</v>
      </c>
    </row>
    <row r="20" spans="1:5" x14ac:dyDescent="0.25">
      <c r="A20" s="12" t="s">
        <v>63</v>
      </c>
      <c r="B20" s="31">
        <v>307</v>
      </c>
      <c r="D20" s="33">
        <f>+B20/Population!B20*1000</f>
        <v>503.27868852459011</v>
      </c>
      <c r="E20" s="33">
        <f>+B20/'Rating units'!B20*1000</f>
        <v>551.16696588868945</v>
      </c>
    </row>
    <row r="21" spans="1:5" x14ac:dyDescent="0.25">
      <c r="A21" s="12" t="s">
        <v>64</v>
      </c>
      <c r="B21" s="30">
        <v>44471</v>
      </c>
      <c r="D21" s="33">
        <f>+B21/Population!B21*1000</f>
        <v>118.62096559082421</v>
      </c>
      <c r="E21" s="33">
        <f>+B21/'Rating units'!B21*1000</f>
        <v>269.89907082036063</v>
      </c>
    </row>
    <row r="22" spans="1:5" x14ac:dyDescent="0.25">
      <c r="A22" s="12" t="s">
        <v>65</v>
      </c>
      <c r="B22" s="30">
        <v>1110</v>
      </c>
      <c r="D22" s="33">
        <f>+B22/Population!B22*1000</f>
        <v>63.610315186246424</v>
      </c>
      <c r="E22" s="33">
        <f>+B22/'Rating units'!B22*1000</f>
        <v>85.391183937225946</v>
      </c>
    </row>
    <row r="23" spans="1:5" x14ac:dyDescent="0.25">
      <c r="A23" s="12" t="s">
        <v>66</v>
      </c>
      <c r="B23" s="30">
        <v>9115</v>
      </c>
      <c r="D23" s="33">
        <f>+B23/Population!B23*1000</f>
        <v>71.771653543307082</v>
      </c>
      <c r="E23" s="33">
        <f>+B23/'Rating units'!B23*1000</f>
        <v>164.08345484329715</v>
      </c>
    </row>
    <row r="24" spans="1:5" x14ac:dyDescent="0.25">
      <c r="A24" s="12" t="s">
        <v>67</v>
      </c>
      <c r="B24" s="30">
        <v>4379</v>
      </c>
      <c r="D24" s="33">
        <f>+B24/Population!B24*1000</f>
        <v>70.629032258064527</v>
      </c>
      <c r="E24" s="33">
        <f>+B24/'Rating units'!B24*1000</f>
        <v>109.01984215898624</v>
      </c>
    </row>
    <row r="25" spans="1:5" x14ac:dyDescent="0.25">
      <c r="A25" s="12" t="s">
        <v>68</v>
      </c>
      <c r="B25" s="31" t="s">
        <v>51</v>
      </c>
      <c r="D25" s="33"/>
      <c r="E25" s="33"/>
    </row>
    <row r="26" spans="1:5" x14ac:dyDescent="0.25">
      <c r="A26" s="12" t="s">
        <v>69</v>
      </c>
      <c r="B26" s="30">
        <v>3769</v>
      </c>
      <c r="D26" s="33">
        <f>+B26/Population!B26*1000</f>
        <v>78.84937238493724</v>
      </c>
      <c r="E26" s="33">
        <f>+B26/'Rating units'!B26*1000</f>
        <v>159.50063478628863</v>
      </c>
    </row>
    <row r="27" spans="1:5" x14ac:dyDescent="0.25">
      <c r="A27" s="12" t="s">
        <v>70</v>
      </c>
      <c r="B27" s="30">
        <v>2123</v>
      </c>
      <c r="D27" s="33">
        <f>+B27/Population!B27*1000</f>
        <v>170.52208835341364</v>
      </c>
      <c r="E27" s="33">
        <f>+B27/'Rating units'!B27*1000</f>
        <v>351.3737173121483</v>
      </c>
    </row>
    <row r="28" spans="1:5" x14ac:dyDescent="0.25">
      <c r="A28" s="12" t="s">
        <v>71</v>
      </c>
      <c r="B28" s="31">
        <v>0</v>
      </c>
      <c r="D28" s="33"/>
      <c r="E28" s="33"/>
    </row>
    <row r="29" spans="1:5" x14ac:dyDescent="0.25">
      <c r="A29" s="12" t="s">
        <v>72</v>
      </c>
      <c r="B29" s="30">
        <v>1892</v>
      </c>
      <c r="D29" s="33">
        <f>+B29/Population!B29*1000</f>
        <v>139.63099630996308</v>
      </c>
      <c r="E29" s="33">
        <f>+B29/'Rating units'!B29*1000</f>
        <v>207.77509334504722</v>
      </c>
    </row>
    <row r="30" spans="1:5" x14ac:dyDescent="0.25">
      <c r="A30" s="12" t="s">
        <v>73</v>
      </c>
      <c r="B30" s="30">
        <v>8221</v>
      </c>
      <c r="D30" s="33">
        <f>+B30/Population!B30*1000</f>
        <v>50.998759305210918</v>
      </c>
      <c r="E30" s="33">
        <f>+B30/'Rating units'!B30*1000</f>
        <v>145.24734982332154</v>
      </c>
    </row>
    <row r="31" spans="1:5" x14ac:dyDescent="0.25">
      <c r="A31" s="12" t="s">
        <v>74</v>
      </c>
      <c r="B31" s="30">
        <v>5349</v>
      </c>
      <c r="D31" s="33">
        <f>+B31/Population!B31*1000</f>
        <v>68.053435114503813</v>
      </c>
      <c r="E31" s="33">
        <f>+B31/'Rating units'!B31*1000</f>
        <v>173.80991064175467</v>
      </c>
    </row>
    <row r="32" spans="1:5" x14ac:dyDescent="0.25">
      <c r="A32" s="12" t="s">
        <v>75</v>
      </c>
      <c r="B32" s="31">
        <v>282</v>
      </c>
      <c r="D32" s="33">
        <f>+B32/Population!B32*1000</f>
        <v>14.42455242966752</v>
      </c>
      <c r="E32" s="33">
        <f>+B32/'Rating units'!B32*1000</f>
        <v>26.431718061674008</v>
      </c>
    </row>
    <row r="33" spans="1:5" x14ac:dyDescent="0.25">
      <c r="A33" s="12" t="s">
        <v>76</v>
      </c>
      <c r="B33" s="31">
        <v>0</v>
      </c>
      <c r="D33" s="33"/>
      <c r="E33" s="33"/>
    </row>
    <row r="34" spans="1:5" x14ac:dyDescent="0.25">
      <c r="A34" s="12" t="s">
        <v>77</v>
      </c>
      <c r="B34" s="30">
        <v>1481</v>
      </c>
      <c r="D34" s="33">
        <f>+B34/Population!B34*1000</f>
        <v>46.426332288401255</v>
      </c>
      <c r="E34" s="33">
        <f>+B34/'Rating units'!B34*1000</f>
        <v>81.936376210235125</v>
      </c>
    </row>
    <row r="35" spans="1:5" x14ac:dyDescent="0.25">
      <c r="A35" s="12" t="s">
        <v>78</v>
      </c>
      <c r="B35" s="30">
        <v>1983</v>
      </c>
      <c r="D35" s="33">
        <f>+B35/Population!B35*1000</f>
        <v>156.14173228346456</v>
      </c>
      <c r="E35" s="33">
        <f>+B35/'Rating units'!B35*1000</f>
        <v>247.7511244377811</v>
      </c>
    </row>
    <row r="36" spans="1:5" x14ac:dyDescent="0.25">
      <c r="A36" s="12" t="s">
        <v>79</v>
      </c>
      <c r="B36" s="30">
        <v>7141</v>
      </c>
      <c r="D36" s="33">
        <f>+B36/Population!B36*1000</f>
        <v>69.061895551257265</v>
      </c>
      <c r="E36" s="33">
        <f>+B36/'Rating units'!B36*1000</f>
        <v>184.05113533853964</v>
      </c>
    </row>
    <row r="37" spans="1:5" x14ac:dyDescent="0.25">
      <c r="A37" s="12" t="s">
        <v>80</v>
      </c>
      <c r="B37" s="30">
        <v>6037</v>
      </c>
      <c r="D37" s="33">
        <f>+B37/Population!B37*1000</f>
        <v>110.36563071297989</v>
      </c>
      <c r="E37" s="33">
        <f>+B37/'Rating units'!B37*1000</f>
        <v>239.468464894883</v>
      </c>
    </row>
    <row r="38" spans="1:5" x14ac:dyDescent="0.25">
      <c r="A38" s="12" t="s">
        <v>81</v>
      </c>
      <c r="B38" s="31">
        <v>870</v>
      </c>
      <c r="D38" s="33">
        <f>+B38/Population!B38*1000</f>
        <v>233.24396782841822</v>
      </c>
      <c r="E38" s="33">
        <f>+B38/'Rating units'!B38*1000</f>
        <v>255.43159130945392</v>
      </c>
    </row>
    <row r="39" spans="1:5" x14ac:dyDescent="0.25">
      <c r="A39" s="12" t="s">
        <v>82</v>
      </c>
      <c r="B39" s="30">
        <v>1112</v>
      </c>
      <c r="D39" s="33">
        <f>+B39/Population!B39*1000</f>
        <v>51.244239631336406</v>
      </c>
      <c r="E39" s="33">
        <f>+B39/'Rating units'!B39*1000</f>
        <v>78.21622001828797</v>
      </c>
    </row>
    <row r="40" spans="1:5" x14ac:dyDescent="0.25">
      <c r="A40" s="12" t="s">
        <v>83</v>
      </c>
      <c r="B40" s="30">
        <v>1178</v>
      </c>
      <c r="D40" s="33">
        <f>+B40/Population!B40*1000</f>
        <v>22.610364683301345</v>
      </c>
      <c r="E40" s="33">
        <f>+B40/'Rating units'!B40*1000</f>
        <v>48.056133480194184</v>
      </c>
    </row>
    <row r="41" spans="1:5" x14ac:dyDescent="0.25">
      <c r="A41" s="12" t="s">
        <v>84</v>
      </c>
      <c r="B41" s="30">
        <v>1493</v>
      </c>
      <c r="D41" s="33">
        <f>+B41/Population!B41*1000</f>
        <v>219.55882352941177</v>
      </c>
      <c r="E41" s="33">
        <f>+B41/'Rating units'!B41*1000</f>
        <v>509.9043715846995</v>
      </c>
    </row>
    <row r="42" spans="1:5" x14ac:dyDescent="0.25">
      <c r="A42" s="12" t="s">
        <v>85</v>
      </c>
      <c r="B42" s="30">
        <v>1004</v>
      </c>
      <c r="D42" s="33">
        <f>+B42/Population!B42*1000</f>
        <v>222.12389380530973</v>
      </c>
      <c r="E42" s="33">
        <f>+B42/'Rating units'!B42*1000</f>
        <v>226.02431337235478</v>
      </c>
    </row>
    <row r="43" spans="1:5" x14ac:dyDescent="0.25">
      <c r="A43" s="12" t="s">
        <v>86</v>
      </c>
      <c r="B43" s="30">
        <v>2310</v>
      </c>
      <c r="D43" s="33">
        <f>+B43/Population!B43*1000</f>
        <v>77.516778523489933</v>
      </c>
      <c r="E43" s="33">
        <f>+B43/'Rating units'!B43*1000</f>
        <v>157.90553011142254</v>
      </c>
    </row>
    <row r="44" spans="1:5" x14ac:dyDescent="0.25">
      <c r="A44" s="12" t="s">
        <v>87</v>
      </c>
      <c r="B44" s="31">
        <v>0</v>
      </c>
      <c r="D44" s="33"/>
      <c r="E44" s="33"/>
    </row>
    <row r="45" spans="1:5" x14ac:dyDescent="0.25">
      <c r="A45" s="12" t="s">
        <v>88</v>
      </c>
      <c r="B45" s="31" t="s">
        <v>51</v>
      </c>
      <c r="D45" s="33"/>
      <c r="E45" s="33"/>
    </row>
    <row r="46" spans="1:5" x14ac:dyDescent="0.25">
      <c r="A46" s="12" t="s">
        <v>89</v>
      </c>
      <c r="B46" s="30">
        <v>6222</v>
      </c>
      <c r="D46" s="33">
        <f>+B46/Population!B46*1000</f>
        <v>136.74725274725276</v>
      </c>
      <c r="E46" s="33">
        <f>+B46/'Rating units'!B46*1000</f>
        <v>234.97866233619095</v>
      </c>
    </row>
    <row r="47" spans="1:5" x14ac:dyDescent="0.25">
      <c r="A47" s="12" t="s">
        <v>90</v>
      </c>
      <c r="B47" s="30">
        <v>3633</v>
      </c>
      <c r="D47" s="33">
        <f>+B47/Population!B47*1000</f>
        <v>147.6829268292683</v>
      </c>
      <c r="E47" s="33">
        <f>+B47/'Rating units'!B47*1000</f>
        <v>298.03117309269896</v>
      </c>
    </row>
    <row r="48" spans="1:5" x14ac:dyDescent="0.25">
      <c r="A48" s="12" t="s">
        <v>91</v>
      </c>
      <c r="B48" s="30">
        <v>1725</v>
      </c>
      <c r="D48" s="33">
        <f>+B48/Population!B48*1000</f>
        <v>50.586510263929618</v>
      </c>
      <c r="E48" s="33">
        <f>+B48/'Rating units'!B48*1000</f>
        <v>113.78703025745553</v>
      </c>
    </row>
    <row r="49" spans="1:5" x14ac:dyDescent="0.25">
      <c r="A49" s="12" t="s">
        <v>92</v>
      </c>
      <c r="B49" s="30">
        <v>5109</v>
      </c>
      <c r="D49" s="33">
        <f>+B49/Population!B49*1000</f>
        <v>83.61702127659575</v>
      </c>
      <c r="E49" s="33">
        <f>+B49/'Rating units'!B49*1000</f>
        <v>198.3076505065404</v>
      </c>
    </row>
    <row r="50" spans="1:5" x14ac:dyDescent="0.25">
      <c r="A50" s="12" t="s">
        <v>93</v>
      </c>
      <c r="B50" s="30">
        <v>3500</v>
      </c>
      <c r="D50" s="33">
        <f>+B50/Population!B50*1000</f>
        <v>69.169960474308297</v>
      </c>
      <c r="E50" s="33">
        <f>+B50/'Rating units'!B50*1000</f>
        <v>159.43877551020407</v>
      </c>
    </row>
    <row r="51" spans="1:5" x14ac:dyDescent="0.25">
      <c r="A51" s="12" t="s">
        <v>94</v>
      </c>
      <c r="B51" s="30">
        <v>5354</v>
      </c>
      <c r="D51" s="33">
        <f>+B51/Population!B51*1000</f>
        <v>67.092731829573935</v>
      </c>
      <c r="E51" s="33">
        <f>+B51/'Rating units'!B51*1000</f>
        <v>152.63127886424542</v>
      </c>
    </row>
    <row r="52" spans="1:5" x14ac:dyDescent="0.25">
      <c r="A52" s="12" t="s">
        <v>95</v>
      </c>
      <c r="B52" s="31" t="s">
        <v>51</v>
      </c>
      <c r="D52" s="33"/>
      <c r="E52" s="33"/>
    </row>
    <row r="53" spans="1:5" x14ac:dyDescent="0.25">
      <c r="A53" s="12" t="s">
        <v>96</v>
      </c>
      <c r="B53" s="31">
        <v>0</v>
      </c>
      <c r="D53" s="33"/>
      <c r="E53" s="33"/>
    </row>
    <row r="54" spans="1:5" x14ac:dyDescent="0.25">
      <c r="A54" s="12" t="s">
        <v>97</v>
      </c>
      <c r="B54" s="30">
        <v>1200</v>
      </c>
      <c r="D54" s="33">
        <f>+B54/Population!B54*1000</f>
        <v>136.0544217687075</v>
      </c>
      <c r="E54" s="33">
        <f>+B54/'Rating units'!B54*1000</f>
        <v>215.51724137931032</v>
      </c>
    </row>
    <row r="55" spans="1:5" x14ac:dyDescent="0.25">
      <c r="A55" s="12" t="s">
        <v>98</v>
      </c>
      <c r="B55" s="31">
        <v>0</v>
      </c>
      <c r="D55" s="33"/>
      <c r="E55" s="33"/>
    </row>
    <row r="56" spans="1:5" x14ac:dyDescent="0.25">
      <c r="A56" s="12" t="s">
        <v>99</v>
      </c>
      <c r="B56" s="31">
        <v>323</v>
      </c>
      <c r="D56" s="33">
        <f>+B56/Population!B56*1000</f>
        <v>32.364729458917836</v>
      </c>
      <c r="E56" s="33">
        <f>+B56/'Rating units'!B56*1000</f>
        <v>59.320477502295681</v>
      </c>
    </row>
    <row r="57" spans="1:5" x14ac:dyDescent="0.25">
      <c r="A57" s="12" t="s">
        <v>100</v>
      </c>
      <c r="B57" s="30">
        <v>1976</v>
      </c>
      <c r="D57" s="33">
        <f>+B57/Population!B57*1000</f>
        <v>22.896871378910777</v>
      </c>
      <c r="E57" s="33">
        <f>+B57/'Rating units'!B57*1000</f>
        <v>60.36168132942327</v>
      </c>
    </row>
    <row r="58" spans="1:5" x14ac:dyDescent="0.25">
      <c r="A58" s="12" t="s">
        <v>101</v>
      </c>
      <c r="B58" s="31" t="s">
        <v>51</v>
      </c>
      <c r="D58" s="33"/>
      <c r="E58" s="33"/>
    </row>
    <row r="59" spans="1:5" x14ac:dyDescent="0.25">
      <c r="A59" s="12" t="s">
        <v>102</v>
      </c>
      <c r="B59" s="30">
        <v>4886</v>
      </c>
      <c r="D59" s="33">
        <f>+B59/Population!B59*1000</f>
        <v>88.194945848375454</v>
      </c>
      <c r="E59" s="33">
        <f>+B59/'Rating units'!B59*1000</f>
        <v>267.33052470317887</v>
      </c>
    </row>
    <row r="60" spans="1:5" x14ac:dyDescent="0.25">
      <c r="A60" s="12" t="s">
        <v>103</v>
      </c>
      <c r="B60" s="30">
        <v>7148</v>
      </c>
      <c r="D60" s="33">
        <f>+B60/Population!B60*1000</f>
        <v>205.99423631123921</v>
      </c>
      <c r="E60" s="33">
        <f>+B60/'Rating units'!B60*1000</f>
        <v>319.10714285714289</v>
      </c>
    </row>
    <row r="61" spans="1:5" x14ac:dyDescent="0.25">
      <c r="A61" s="12" t="s">
        <v>104</v>
      </c>
      <c r="B61" s="31">
        <v>925</v>
      </c>
      <c r="D61" s="33">
        <f>+B61/Population!B61*1000</f>
        <v>62.5</v>
      </c>
      <c r="E61" s="33">
        <f>+B61/'Rating units'!B61*1000</f>
        <v>101.9845644983462</v>
      </c>
    </row>
    <row r="62" spans="1:5" x14ac:dyDescent="0.25">
      <c r="A62" s="12" t="s">
        <v>105</v>
      </c>
      <c r="B62" s="31" t="s">
        <v>51</v>
      </c>
      <c r="D62" s="33"/>
      <c r="E62" s="33"/>
    </row>
    <row r="63" spans="1:5" x14ac:dyDescent="0.25">
      <c r="A63" s="12" t="s">
        <v>106</v>
      </c>
      <c r="B63" s="30">
        <v>7820</v>
      </c>
      <c r="D63" s="33">
        <f>+B63/Population!B63*1000</f>
        <v>110.92198581560284</v>
      </c>
      <c r="E63" s="33">
        <f>+B63/'Rating units'!B63*1000</f>
        <v>271.52777777777777</v>
      </c>
    </row>
    <row r="64" spans="1:5" x14ac:dyDescent="0.25">
      <c r="A64" s="12" t="s">
        <v>107</v>
      </c>
      <c r="B64" s="30">
        <v>1217</v>
      </c>
      <c r="D64" s="33">
        <f>+B64/Population!B64*1000</f>
        <v>97.36</v>
      </c>
      <c r="E64" s="33">
        <f>+B64/'Rating units'!B64*1000</f>
        <v>123.21555128075326</v>
      </c>
    </row>
    <row r="65" spans="1:5" x14ac:dyDescent="0.25">
      <c r="A65" s="12" t="s">
        <v>108</v>
      </c>
      <c r="B65" s="30">
        <v>6799</v>
      </c>
      <c r="D65" s="33">
        <f>+B65/Population!B65*1000</f>
        <v>120.97864768683274</v>
      </c>
      <c r="E65" s="33">
        <f>+B65/'Rating units'!B65*1000</f>
        <v>292.84575957272688</v>
      </c>
    </row>
    <row r="66" spans="1:5" x14ac:dyDescent="0.25">
      <c r="A66" s="12" t="s">
        <v>109</v>
      </c>
      <c r="B66" s="30">
        <v>3675</v>
      </c>
      <c r="D66" s="33">
        <f>+B66/Population!B66*1000</f>
        <v>132.67148014440434</v>
      </c>
      <c r="E66" s="33">
        <f>+B66/'Rating units'!B66*1000</f>
        <v>246.4292898813116</v>
      </c>
    </row>
    <row r="67" spans="1:5" x14ac:dyDescent="0.25">
      <c r="A67" s="12" t="s">
        <v>110</v>
      </c>
      <c r="B67" s="30">
        <v>1993</v>
      </c>
      <c r="D67" s="33">
        <f>+B67/Population!B67*1000</f>
        <v>83.739495798319325</v>
      </c>
      <c r="E67" s="33">
        <f>+B67/'Rating units'!B67*1000</f>
        <v>186.69789227166274</v>
      </c>
    </row>
    <row r="68" spans="1:5" x14ac:dyDescent="0.25">
      <c r="A68" s="12" t="s">
        <v>111</v>
      </c>
      <c r="B68" s="30">
        <v>1331</v>
      </c>
      <c r="D68" s="33">
        <f>+B68/Population!B68*1000</f>
        <v>131.78217821782178</v>
      </c>
      <c r="E68" s="33">
        <f>+B68/'Rating units'!B68*1000</f>
        <v>203.20610687022901</v>
      </c>
    </row>
    <row r="69" spans="1:5" x14ac:dyDescent="0.25">
      <c r="A69" s="12" t="s">
        <v>112</v>
      </c>
      <c r="B69" s="30">
        <v>3291</v>
      </c>
      <c r="D69" s="33">
        <f>+B69/Population!B69*1000</f>
        <v>106.50485436893203</v>
      </c>
      <c r="E69" s="33">
        <f>+B69/'Rating units'!B69*1000</f>
        <v>156.11954459203037</v>
      </c>
    </row>
    <row r="70" spans="1:5" x14ac:dyDescent="0.25">
      <c r="A70" s="12" t="s">
        <v>113</v>
      </c>
      <c r="B70" s="31">
        <v>0</v>
      </c>
      <c r="D70" s="33"/>
      <c r="E70" s="33"/>
    </row>
    <row r="71" spans="1:5" x14ac:dyDescent="0.25">
      <c r="A71" s="12" t="s">
        <v>114</v>
      </c>
      <c r="B71" s="31">
        <v>638</v>
      </c>
      <c r="D71" s="33">
        <f>+B71/Population!B71*1000</f>
        <v>68.602150537634415</v>
      </c>
      <c r="E71" s="33">
        <f>+B71/'Rating units'!B71*1000</f>
        <v>144.80254198819793</v>
      </c>
    </row>
    <row r="72" spans="1:5" x14ac:dyDescent="0.25">
      <c r="A72" s="12" t="s">
        <v>115</v>
      </c>
      <c r="B72" s="31">
        <v>0</v>
      </c>
      <c r="D72" s="33"/>
      <c r="E72" s="33"/>
    </row>
    <row r="73" spans="1:5" x14ac:dyDescent="0.25">
      <c r="A73" s="12" t="s">
        <v>116</v>
      </c>
      <c r="B73" s="30">
        <v>1624</v>
      </c>
      <c r="D73" s="33">
        <f>+B73/Population!B73*1000</f>
        <v>92.535612535612529</v>
      </c>
      <c r="E73" s="33">
        <f>+B73/'Rating units'!B73*1000</f>
        <v>151.30904686480949</v>
      </c>
    </row>
    <row r="74" spans="1:5" x14ac:dyDescent="0.25">
      <c r="A74" s="12" t="s">
        <v>117</v>
      </c>
      <c r="B74" s="30">
        <v>6316</v>
      </c>
      <c r="D74" s="33">
        <f>+B74/Population!B74*1000</f>
        <v>125.81673306772909</v>
      </c>
      <c r="E74" s="33">
        <f>+B74/'Rating units'!B74*1000</f>
        <v>264.85511804419843</v>
      </c>
    </row>
    <row r="75" spans="1:5" x14ac:dyDescent="0.25">
      <c r="A75" s="12" t="s">
        <v>118</v>
      </c>
      <c r="B75" s="30">
        <v>3699</v>
      </c>
      <c r="D75" s="33">
        <f>+B75/Population!B75*1000</f>
        <v>102.18232044198895</v>
      </c>
      <c r="E75" s="33">
        <f>+B75/'Rating units'!B75*1000</f>
        <v>166.92238267148016</v>
      </c>
    </row>
    <row r="76" spans="1:5" x14ac:dyDescent="0.25">
      <c r="A76" s="12" t="s">
        <v>119</v>
      </c>
      <c r="B76" s="30">
        <v>3122</v>
      </c>
      <c r="D76" s="33">
        <f>+B76/Population!B76*1000</f>
        <v>24.35257410296412</v>
      </c>
      <c r="E76" s="33">
        <f>+B76/'Rating units'!B76*1000</f>
        <v>59.012551035838506</v>
      </c>
    </row>
    <row r="77" spans="1:5" x14ac:dyDescent="0.25">
      <c r="A77" s="12" t="s">
        <v>120</v>
      </c>
      <c r="B77" s="30">
        <v>5175</v>
      </c>
      <c r="D77" s="33">
        <f>+B77/Population!B77*1000</f>
        <v>182.21830985915494</v>
      </c>
      <c r="E77" s="33">
        <f>+B77/'Rating units'!B77*1000</f>
        <v>190.75232647527176</v>
      </c>
    </row>
    <row r="78" spans="1:5" x14ac:dyDescent="0.25">
      <c r="A78" s="12" t="s">
        <v>121</v>
      </c>
      <c r="B78" s="30">
        <v>8121</v>
      </c>
      <c r="D78" s="33">
        <f>+B78/Population!B78*1000</f>
        <v>173.89721627408994</v>
      </c>
      <c r="E78" s="33">
        <f>+B78/'Rating units'!B78*1000</f>
        <v>359.35218372494359</v>
      </c>
    </row>
    <row r="79" spans="1:5" x14ac:dyDescent="0.25">
      <c r="A79" s="12" t="s">
        <v>122</v>
      </c>
      <c r="B79" s="31">
        <v>81</v>
      </c>
      <c r="D79" s="33">
        <f>+B79/Population!B79*1000</f>
        <v>1.9014084507042253</v>
      </c>
      <c r="E79" s="33">
        <f>+B79/'Rating units'!B79*1000</f>
        <v>4.7997155724105243</v>
      </c>
    </row>
    <row r="80" spans="1:5" x14ac:dyDescent="0.25">
      <c r="A80" s="12" t="s">
        <v>123</v>
      </c>
      <c r="B80" s="30">
        <v>4497</v>
      </c>
      <c r="D80" s="33">
        <f>+B80/Population!B80*1000</f>
        <v>63.16011235955056</v>
      </c>
      <c r="E80" s="33">
        <f>+B80/'Rating units'!B80*1000</f>
        <v>155.15456803753796</v>
      </c>
    </row>
    <row r="81" spans="1:5" x14ac:dyDescent="0.25">
      <c r="A81" s="12" t="s">
        <v>124</v>
      </c>
      <c r="B81" s="31">
        <v>292</v>
      </c>
      <c r="D81" s="33"/>
      <c r="E81" s="33"/>
    </row>
    <row r="82" spans="1:5" x14ac:dyDescent="0.25">
      <c r="A82" s="12" t="s">
        <v>125</v>
      </c>
      <c r="B82" s="30">
        <v>6259</v>
      </c>
      <c r="D82" s="33">
        <f>+B82/Population!B82*1000</f>
        <v>108.28719723183391</v>
      </c>
      <c r="E82" s="33">
        <f>+B82/'Rating units'!B82*1000</f>
        <v>259.99003073855613</v>
      </c>
    </row>
    <row r="83" spans="1:5" x14ac:dyDescent="0.25">
      <c r="A83" s="12" t="s">
        <v>126</v>
      </c>
      <c r="B83" s="31">
        <v>848</v>
      </c>
      <c r="D83" s="33">
        <f>+B83/Population!B83*1000</f>
        <v>106.66666666666667</v>
      </c>
      <c r="E83" s="33">
        <f>+B83/'Rating units'!B83*1000</f>
        <v>94.558429973238191</v>
      </c>
    </row>
    <row r="84" spans="1:5" x14ac:dyDescent="0.25">
      <c r="A84" s="12" t="s">
        <v>127</v>
      </c>
      <c r="B84" s="31">
        <v>993</v>
      </c>
      <c r="D84" s="33">
        <f>+B84/Population!B84*1000</f>
        <v>19.244186046511629</v>
      </c>
      <c r="E84" s="33">
        <f>+B84/'Rating units'!B84*1000</f>
        <v>47.673916174564312</v>
      </c>
    </row>
    <row r="85" spans="1:5" x14ac:dyDescent="0.25">
      <c r="A85" s="12" t="s">
        <v>128</v>
      </c>
      <c r="B85" s="31">
        <v>965</v>
      </c>
      <c r="D85" s="33">
        <f>+B85/Population!B85*1000</f>
        <v>118.40490797546012</v>
      </c>
      <c r="E85" s="33">
        <f>+B85/'Rating units'!B85*1000</f>
        <v>132.62781748213303</v>
      </c>
    </row>
    <row r="86" spans="1:5" x14ac:dyDescent="0.25">
      <c r="A86" s="12" t="s">
        <v>129</v>
      </c>
      <c r="B86" s="31" t="s">
        <v>51</v>
      </c>
      <c r="D86" s="33"/>
      <c r="E86" s="33"/>
    </row>
    <row r="87" spans="1:5" x14ac:dyDescent="0.25">
      <c r="A87" s="12" t="s">
        <v>130</v>
      </c>
      <c r="B87" s="30">
        <v>1893</v>
      </c>
      <c r="D87" s="33">
        <f>+B87/Population!B87*1000</f>
        <v>85.656108597285069</v>
      </c>
      <c r="E87" s="33">
        <f>+B87/'Rating units'!B87*1000</f>
        <v>143.38736555067413</v>
      </c>
    </row>
    <row r="88" spans="1:5" x14ac:dyDescent="0.25">
      <c r="A88" s="12" t="s">
        <v>131</v>
      </c>
      <c r="B88" s="30">
        <v>1163</v>
      </c>
      <c r="D88" s="33">
        <f>+B88/Population!B88*1000</f>
        <v>120.39337474120083</v>
      </c>
      <c r="E88" s="33">
        <f>+B88/'Rating units'!B88*1000</f>
        <v>197.99114742934967</v>
      </c>
    </row>
    <row r="89" spans="1:5" x14ac:dyDescent="0.25">
      <c r="A89" s="12" t="s">
        <v>132</v>
      </c>
      <c r="B89" s="31">
        <v>742</v>
      </c>
      <c r="D89" s="33">
        <f>+B89/Population!B89*1000</f>
        <v>16.940639269406393</v>
      </c>
      <c r="E89" s="33">
        <f>+B89/'Rating units'!B89*1000</f>
        <v>35.444731059520393</v>
      </c>
    </row>
    <row r="90" spans="1:5" x14ac:dyDescent="0.25">
      <c r="A90" s="12" t="s">
        <v>133</v>
      </c>
      <c r="B90" s="30">
        <v>12614</v>
      </c>
      <c r="D90" s="33">
        <f>+B90/Population!B90*1000</f>
        <v>60.673400673400671</v>
      </c>
      <c r="E90" s="33">
        <f>+B90/'Rating units'!B90*1000</f>
        <v>164.05680990531681</v>
      </c>
    </row>
    <row r="91" spans="1:5" x14ac:dyDescent="0.25">
      <c r="A91" s="12" t="s">
        <v>134</v>
      </c>
      <c r="B91" s="31">
        <v>0</v>
      </c>
      <c r="D91" s="33"/>
      <c r="E91" s="33"/>
    </row>
    <row r="92" spans="1:5" x14ac:dyDescent="0.25">
      <c r="A92" s="12" t="s">
        <v>135</v>
      </c>
      <c r="B92" s="31">
        <v>805</v>
      </c>
      <c r="D92" s="33">
        <f>+B92/Population!B92*1000</f>
        <v>16.84100418410042</v>
      </c>
      <c r="E92" s="33">
        <f>+B92/'Rating units'!B92*1000</f>
        <v>39.0321955003879</v>
      </c>
    </row>
    <row r="93" spans="1:5" x14ac:dyDescent="0.25">
      <c r="A93" s="12" t="s">
        <v>136</v>
      </c>
      <c r="B93" s="30">
        <v>1839</v>
      </c>
      <c r="D93" s="33">
        <f>+B93/Population!B93*1000</f>
        <v>209.93150684931507</v>
      </c>
      <c r="E93" s="33">
        <f>+B93/'Rating units'!B93*1000</f>
        <v>277.08301943649241</v>
      </c>
    </row>
    <row r="94" spans="1:5" x14ac:dyDescent="0.25">
      <c r="A94" s="12" t="s">
        <v>137</v>
      </c>
      <c r="B94" s="30">
        <v>4521</v>
      </c>
      <c r="D94" s="33">
        <f>+B94/Population!B94*1000</f>
        <v>129.17142857142858</v>
      </c>
      <c r="E94" s="33">
        <f>+B94/'Rating units'!B94*1000</f>
        <v>271.41742210482079</v>
      </c>
    </row>
    <row r="95" spans="1:5" x14ac:dyDescent="0.25">
      <c r="A95" s="12" t="s">
        <v>138</v>
      </c>
      <c r="B95" s="30">
        <v>7179</v>
      </c>
      <c r="D95" s="33">
        <f>+B95/Population!B95*1000</f>
        <v>81.952054794520549</v>
      </c>
      <c r="E95" s="33">
        <f>+B95/'Rating units'!B95*1000</f>
        <v>165.3575953011632</v>
      </c>
    </row>
    <row r="96" spans="1:5" x14ac:dyDescent="0.25">
      <c r="A96" s="12" t="s">
        <v>139</v>
      </c>
      <c r="B96" s="31">
        <v>0</v>
      </c>
      <c r="D96" s="33"/>
      <c r="E96" s="33"/>
    </row>
    <row r="97" spans="1:5" x14ac:dyDescent="0.25">
      <c r="A97" s="12" t="s">
        <v>140</v>
      </c>
      <c r="B97" s="31">
        <v>0</v>
      </c>
      <c r="D97" s="33"/>
      <c r="E97" s="33"/>
    </row>
    <row r="98" spans="1:5" x14ac:dyDescent="0.25">
      <c r="A98" s="12" t="s">
        <v>141</v>
      </c>
      <c r="B98" s="30">
        <v>352767</v>
      </c>
      <c r="D98" s="33"/>
      <c r="E98" s="33"/>
    </row>
    <row r="99" spans="1:5" x14ac:dyDescent="0.25">
      <c r="A99" s="107" t="s">
        <v>142</v>
      </c>
      <c r="B99" s="107"/>
    </row>
    <row r="100" spans="1:5" x14ac:dyDescent="0.25">
      <c r="A100" s="103" t="s">
        <v>143</v>
      </c>
      <c r="B100" s="103"/>
    </row>
    <row r="101" spans="1:5" x14ac:dyDescent="0.25">
      <c r="A101" s="103" t="s">
        <v>144</v>
      </c>
      <c r="B101" s="103"/>
    </row>
    <row r="102" spans="1:5" x14ac:dyDescent="0.25">
      <c r="A102" s="103"/>
      <c r="B102" s="103"/>
    </row>
    <row r="103" spans="1:5" x14ac:dyDescent="0.25">
      <c r="A103" s="107" t="s">
        <v>145</v>
      </c>
      <c r="B103" s="107"/>
    </row>
    <row r="104" spans="1:5" x14ac:dyDescent="0.25">
      <c r="A104" s="103" t="s">
        <v>146</v>
      </c>
      <c r="B104" s="103"/>
    </row>
    <row r="105" spans="1:5" x14ac:dyDescent="0.25">
      <c r="A105" s="103"/>
      <c r="B105" s="103"/>
    </row>
    <row r="106" spans="1:5" x14ac:dyDescent="0.25">
      <c r="A106" s="103" t="s">
        <v>147</v>
      </c>
      <c r="B106" s="103"/>
    </row>
    <row r="107" spans="1:5" x14ac:dyDescent="0.25">
      <c r="A107" s="103" t="s">
        <v>148</v>
      </c>
      <c r="B107" s="103"/>
    </row>
    <row r="108" spans="1:5" x14ac:dyDescent="0.25">
      <c r="A108" s="103" t="s">
        <v>149</v>
      </c>
      <c r="B108" s="103"/>
    </row>
    <row r="109" spans="1:5" x14ac:dyDescent="0.25">
      <c r="A109" s="103" t="s">
        <v>150</v>
      </c>
      <c r="B109" s="103"/>
    </row>
    <row r="110" spans="1:5" x14ac:dyDescent="0.25">
      <c r="A110" s="103" t="s">
        <v>151</v>
      </c>
      <c r="B110" s="103"/>
    </row>
    <row r="111" spans="1:5" x14ac:dyDescent="0.25">
      <c r="A111" s="103" t="s">
        <v>152</v>
      </c>
      <c r="B111" s="103"/>
    </row>
    <row r="112" spans="1:5" x14ac:dyDescent="0.25">
      <c r="A112" s="103" t="s">
        <v>153</v>
      </c>
      <c r="B112" s="103"/>
    </row>
    <row r="113" spans="1:2" x14ac:dyDescent="0.25">
      <c r="A113" s="103"/>
      <c r="B113" s="103"/>
    </row>
    <row r="114" spans="1:2" x14ac:dyDescent="0.25">
      <c r="A114" s="103" t="s">
        <v>154</v>
      </c>
      <c r="B114" s="103"/>
    </row>
    <row r="115" spans="1:2" x14ac:dyDescent="0.25">
      <c r="A115" s="103"/>
      <c r="B115" s="103"/>
    </row>
    <row r="116" spans="1:2" x14ac:dyDescent="0.25">
      <c r="A116" s="103" t="s">
        <v>155</v>
      </c>
      <c r="B116" s="103"/>
    </row>
    <row r="117" spans="1:2" x14ac:dyDescent="0.25">
      <c r="A117" s="103" t="s">
        <v>156</v>
      </c>
      <c r="B117" s="103"/>
    </row>
    <row r="118" spans="1:2" x14ac:dyDescent="0.25">
      <c r="A118" s="103"/>
      <c r="B118" s="103"/>
    </row>
    <row r="119" spans="1:2" x14ac:dyDescent="0.25">
      <c r="A119" s="103" t="s">
        <v>157</v>
      </c>
      <c r="B119" s="103"/>
    </row>
    <row r="120" spans="1:2" x14ac:dyDescent="0.25">
      <c r="A120" s="103" t="s">
        <v>158</v>
      </c>
      <c r="B120" s="103"/>
    </row>
    <row r="121" spans="1:2" x14ac:dyDescent="0.25">
      <c r="A121" s="103"/>
      <c r="B121" s="103"/>
    </row>
    <row r="122" spans="1:2" x14ac:dyDescent="0.25">
      <c r="A122" s="103" t="s">
        <v>159</v>
      </c>
      <c r="B122" s="103"/>
    </row>
    <row r="123" spans="1:2" x14ac:dyDescent="0.25">
      <c r="A123" s="103" t="s">
        <v>160</v>
      </c>
      <c r="B123" s="103"/>
    </row>
    <row r="124" spans="1:2" x14ac:dyDescent="0.25">
      <c r="A124" s="103" t="s">
        <v>161</v>
      </c>
      <c r="B124" s="103"/>
    </row>
    <row r="125" spans="1:2" x14ac:dyDescent="0.25">
      <c r="A125" s="104" t="s">
        <v>162</v>
      </c>
      <c r="B125" s="104"/>
    </row>
    <row r="126" spans="1:2" x14ac:dyDescent="0.25">
      <c r="A126" s="103"/>
      <c r="B126" s="103"/>
    </row>
    <row r="127" spans="1:2" x14ac:dyDescent="0.25">
      <c r="A127" s="103"/>
      <c r="B127" s="103"/>
    </row>
  </sheetData>
  <mergeCells count="31">
    <mergeCell ref="A108:B108"/>
    <mergeCell ref="A3:B3"/>
    <mergeCell ref="A4:A5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20:B120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7:B127"/>
    <mergeCell ref="A121:B121"/>
    <mergeCell ref="A122:B122"/>
    <mergeCell ref="A123:B123"/>
    <mergeCell ref="A124:B124"/>
    <mergeCell ref="A125:B125"/>
    <mergeCell ref="A126:B126"/>
  </mergeCells>
  <hyperlinks>
    <hyperlink ref="A1" location="Index!A1" display="Index" xr:uid="{00000000-0004-0000-2200-000000000000}"/>
    <hyperlink ref="A125" r:id="rId1" display="mailto:info@stats.govt.nz" xr:uid="{00000000-0004-0000-2200-000001000000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133"/>
  <sheetViews>
    <sheetView workbookViewId="0"/>
  </sheetViews>
  <sheetFormatPr defaultRowHeight="15" x14ac:dyDescent="0.25"/>
  <cols>
    <col min="1" max="1" width="57.85546875" style="15" customWidth="1"/>
    <col min="2" max="2" width="39.2851562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3" spans="1:7" ht="15" customHeight="1" x14ac:dyDescent="0.25">
      <c r="A3" s="105" t="s">
        <v>46</v>
      </c>
      <c r="B3" s="105"/>
      <c r="D3" s="16" t="s">
        <v>163</v>
      </c>
      <c r="E3" s="16" t="s">
        <v>164</v>
      </c>
      <c r="F3" s="1"/>
      <c r="G3" s="16"/>
    </row>
    <row r="4" spans="1:7" x14ac:dyDescent="0.25">
      <c r="A4" s="106"/>
      <c r="B4" s="28" t="s">
        <v>15</v>
      </c>
    </row>
    <row r="5" spans="1:7" x14ac:dyDescent="0.25">
      <c r="A5" s="106"/>
      <c r="B5" s="28" t="s">
        <v>166</v>
      </c>
    </row>
    <row r="6" spans="1:7" x14ac:dyDescent="0.25">
      <c r="A6" s="12" t="s">
        <v>48</v>
      </c>
      <c r="B6" s="29"/>
    </row>
    <row r="7" spans="1:7" x14ac:dyDescent="0.25">
      <c r="A7" s="12" t="s">
        <v>49</v>
      </c>
      <c r="B7" s="31">
        <v>283</v>
      </c>
      <c r="D7" s="33">
        <f>+B7/Population!B7*1000</f>
        <v>8.3976261127596441</v>
      </c>
      <c r="E7" s="33">
        <f>+B7/'Rating units'!B7*1000</f>
        <v>18.380203935831656</v>
      </c>
    </row>
    <row r="8" spans="1:7" x14ac:dyDescent="0.25">
      <c r="A8" s="12" t="s">
        <v>50</v>
      </c>
      <c r="B8" s="31" t="s">
        <v>51</v>
      </c>
      <c r="D8" s="33"/>
      <c r="E8" s="33"/>
    </row>
    <row r="9" spans="1:7" x14ac:dyDescent="0.25">
      <c r="A9" s="12" t="s">
        <v>52</v>
      </c>
      <c r="B9" s="30">
        <v>106722</v>
      </c>
      <c r="D9" s="33">
        <f>+B9/Population!B9*1000</f>
        <v>66.106293359762148</v>
      </c>
      <c r="E9" s="33">
        <f>+B9/'Rating units'!B9*1000</f>
        <v>201.44132036723846</v>
      </c>
    </row>
    <row r="10" spans="1:7" x14ac:dyDescent="0.25">
      <c r="A10" s="12" t="s">
        <v>53</v>
      </c>
      <c r="B10" s="31" t="s">
        <v>51</v>
      </c>
      <c r="D10" s="33"/>
      <c r="E10" s="33"/>
    </row>
    <row r="11" spans="1:7" x14ac:dyDescent="0.25">
      <c r="A11" s="12" t="s">
        <v>54</v>
      </c>
      <c r="B11" s="31" t="s">
        <v>51</v>
      </c>
      <c r="D11" s="33"/>
      <c r="E11" s="33"/>
    </row>
    <row r="12" spans="1:7" x14ac:dyDescent="0.25">
      <c r="A12" s="12" t="s">
        <v>55</v>
      </c>
      <c r="B12" s="31">
        <v>0</v>
      </c>
      <c r="D12" s="33"/>
      <c r="E12" s="33"/>
    </row>
    <row r="13" spans="1:7" x14ac:dyDescent="0.25">
      <c r="A13" s="12" t="s">
        <v>56</v>
      </c>
      <c r="B13" s="31" t="s">
        <v>51</v>
      </c>
      <c r="D13" s="33"/>
      <c r="E13" s="33"/>
    </row>
    <row r="14" spans="1:7" x14ac:dyDescent="0.25">
      <c r="A14" s="12" t="s">
        <v>57</v>
      </c>
      <c r="B14" s="30">
        <v>25312</v>
      </c>
      <c r="D14" s="33"/>
      <c r="E14" s="33"/>
    </row>
    <row r="15" spans="1:7" x14ac:dyDescent="0.25">
      <c r="A15" s="12" t="s">
        <v>58</v>
      </c>
      <c r="B15" s="31">
        <v>0</v>
      </c>
      <c r="D15" s="33">
        <f>+B15/Population!B15*1000</f>
        <v>0</v>
      </c>
      <c r="E15" s="33">
        <f>+B15/'Rating units'!B15*1000</f>
        <v>0</v>
      </c>
    </row>
    <row r="16" spans="1:7" x14ac:dyDescent="0.25">
      <c r="A16" s="12" t="s">
        <v>59</v>
      </c>
      <c r="B16" s="30">
        <v>40275</v>
      </c>
      <c r="D16" s="33"/>
      <c r="E16" s="33"/>
    </row>
    <row r="17" spans="1:5" x14ac:dyDescent="0.25">
      <c r="A17" s="12" t="s">
        <v>60</v>
      </c>
      <c r="B17" s="31">
        <v>0</v>
      </c>
      <c r="D17" s="33">
        <f>+B17/Population!B17*1000</f>
        <v>0</v>
      </c>
      <c r="E17" s="33">
        <f>+B17/'Rating units'!B17*1000</f>
        <v>0</v>
      </c>
    </row>
    <row r="18" spans="1:5" x14ac:dyDescent="0.25">
      <c r="A18" s="12" t="s">
        <v>61</v>
      </c>
      <c r="B18" s="31">
        <v>0</v>
      </c>
      <c r="D18" s="33">
        <f>+B18/Population!B18*1000</f>
        <v>0</v>
      </c>
      <c r="E18" s="33">
        <f>+B18/'Rating units'!B18*1000</f>
        <v>0</v>
      </c>
    </row>
    <row r="19" spans="1:5" x14ac:dyDescent="0.25">
      <c r="A19" s="12" t="s">
        <v>62</v>
      </c>
      <c r="B19" s="31">
        <v>0</v>
      </c>
      <c r="D19" s="33">
        <f>+B19/Population!B19*1000</f>
        <v>0</v>
      </c>
      <c r="E19" s="33">
        <f>+B19/'Rating units'!B19*1000</f>
        <v>0</v>
      </c>
    </row>
    <row r="20" spans="1:5" x14ac:dyDescent="0.25">
      <c r="A20" s="12" t="s">
        <v>63</v>
      </c>
      <c r="B20" s="31">
        <v>804</v>
      </c>
      <c r="D20" s="33">
        <f>+B20/Population!B20*1000</f>
        <v>1318.032786885246</v>
      </c>
      <c r="E20" s="33">
        <f>+B20/'Rating units'!B20*1000</f>
        <v>1443.4470377019748</v>
      </c>
    </row>
    <row r="21" spans="1:5" x14ac:dyDescent="0.25">
      <c r="A21" s="12" t="s">
        <v>64</v>
      </c>
      <c r="B21" s="30">
        <v>3111</v>
      </c>
      <c r="D21" s="33">
        <f>+B21/Population!B21*1000</f>
        <v>8.2982128567618023</v>
      </c>
      <c r="E21" s="33">
        <f>+B21/'Rating units'!B21*1000</f>
        <v>18.880978824900314</v>
      </c>
    </row>
    <row r="22" spans="1:5" x14ac:dyDescent="0.25">
      <c r="A22" s="12" t="s">
        <v>65</v>
      </c>
      <c r="B22" s="31">
        <v>0</v>
      </c>
      <c r="D22" s="33">
        <f>+B22/Population!B22*1000</f>
        <v>0</v>
      </c>
      <c r="E22" s="33">
        <f>+B22/'Rating units'!B22*1000</f>
        <v>0</v>
      </c>
    </row>
    <row r="23" spans="1:5" x14ac:dyDescent="0.25">
      <c r="A23" s="12" t="s">
        <v>66</v>
      </c>
      <c r="B23" s="31">
        <v>0</v>
      </c>
      <c r="D23" s="33">
        <f>+B23/Population!B23*1000</f>
        <v>0</v>
      </c>
      <c r="E23" s="33">
        <f>+B23/'Rating units'!B23*1000</f>
        <v>0</v>
      </c>
    </row>
    <row r="24" spans="1:5" x14ac:dyDescent="0.25">
      <c r="A24" s="12" t="s">
        <v>67</v>
      </c>
      <c r="B24" s="31">
        <v>80</v>
      </c>
      <c r="D24" s="33">
        <f>+B24/Population!B24*1000</f>
        <v>1.2903225806451613</v>
      </c>
      <c r="E24" s="33">
        <f>+B24/'Rating units'!B24*1000</f>
        <v>1.991684716309408</v>
      </c>
    </row>
    <row r="25" spans="1:5" x14ac:dyDescent="0.25">
      <c r="A25" s="12" t="s">
        <v>68</v>
      </c>
      <c r="B25" s="31" t="s">
        <v>51</v>
      </c>
      <c r="D25" s="33"/>
      <c r="E25" s="33"/>
    </row>
    <row r="26" spans="1:5" x14ac:dyDescent="0.25">
      <c r="A26" s="12" t="s">
        <v>69</v>
      </c>
      <c r="B26" s="30">
        <v>4962</v>
      </c>
      <c r="D26" s="33">
        <f>+B26/Population!B26*1000</f>
        <v>103.80753138075313</v>
      </c>
      <c r="E26" s="33">
        <f>+B26/'Rating units'!B26*1000</f>
        <v>209.98730427422768</v>
      </c>
    </row>
    <row r="27" spans="1:5" x14ac:dyDescent="0.25">
      <c r="A27" s="12" t="s">
        <v>70</v>
      </c>
      <c r="B27" s="31">
        <v>0</v>
      </c>
      <c r="D27" s="33">
        <f>+B27/Population!B27*1000</f>
        <v>0</v>
      </c>
      <c r="E27" s="33">
        <f>+B27/'Rating units'!B27*1000</f>
        <v>0</v>
      </c>
    </row>
    <row r="28" spans="1:5" x14ac:dyDescent="0.25">
      <c r="A28" s="12" t="s">
        <v>71</v>
      </c>
      <c r="B28" s="30">
        <v>40984</v>
      </c>
      <c r="D28" s="33"/>
      <c r="E28" s="33"/>
    </row>
    <row r="29" spans="1:5" x14ac:dyDescent="0.25">
      <c r="A29" s="12" t="s">
        <v>72</v>
      </c>
      <c r="B29" s="31">
        <v>0</v>
      </c>
      <c r="D29" s="33">
        <f>+B29/Population!B29*1000</f>
        <v>0</v>
      </c>
      <c r="E29" s="33">
        <f>+B29/'Rating units'!B29*1000</f>
        <v>0</v>
      </c>
    </row>
    <row r="30" spans="1:5" x14ac:dyDescent="0.25">
      <c r="A30" s="12" t="s">
        <v>73</v>
      </c>
      <c r="B30" s="31">
        <v>0</v>
      </c>
      <c r="D30" s="33">
        <f>+B30/Population!B30*1000</f>
        <v>0</v>
      </c>
      <c r="E30" s="33">
        <f>+B30/'Rating units'!B30*1000</f>
        <v>0</v>
      </c>
    </row>
    <row r="31" spans="1:5" x14ac:dyDescent="0.25">
      <c r="A31" s="12" t="s">
        <v>74</v>
      </c>
      <c r="B31" s="31">
        <v>0</v>
      </c>
      <c r="D31" s="33">
        <f>+B31/Population!B31*1000</f>
        <v>0</v>
      </c>
      <c r="E31" s="33">
        <f>+B31/'Rating units'!B31*1000</f>
        <v>0</v>
      </c>
    </row>
    <row r="32" spans="1:5" x14ac:dyDescent="0.25">
      <c r="A32" s="12" t="s">
        <v>75</v>
      </c>
      <c r="B32" s="31">
        <v>887</v>
      </c>
      <c r="D32" s="33">
        <f>+B32/Population!B32*1000</f>
        <v>45.370843989769824</v>
      </c>
      <c r="E32" s="33">
        <f>+B32/'Rating units'!B32*1000</f>
        <v>83.138063548598751</v>
      </c>
    </row>
    <row r="33" spans="1:5" x14ac:dyDescent="0.25">
      <c r="A33" s="12" t="s">
        <v>76</v>
      </c>
      <c r="B33" s="30">
        <v>30603</v>
      </c>
      <c r="D33" s="33"/>
      <c r="E33" s="33"/>
    </row>
    <row r="34" spans="1:5" x14ac:dyDescent="0.25">
      <c r="A34" s="12" t="s">
        <v>77</v>
      </c>
      <c r="B34" s="31">
        <v>0</v>
      </c>
      <c r="D34" s="33">
        <f>+B34/Population!B34*1000</f>
        <v>0</v>
      </c>
      <c r="E34" s="33">
        <f>+B34/'Rating units'!B34*1000</f>
        <v>0</v>
      </c>
    </row>
    <row r="35" spans="1:5" x14ac:dyDescent="0.25">
      <c r="A35" s="12" t="s">
        <v>78</v>
      </c>
      <c r="B35" s="31">
        <v>0</v>
      </c>
      <c r="D35" s="33">
        <f>+B35/Population!B35*1000</f>
        <v>0</v>
      </c>
      <c r="E35" s="33">
        <f>+B35/'Rating units'!B35*1000</f>
        <v>0</v>
      </c>
    </row>
    <row r="36" spans="1:5" x14ac:dyDescent="0.25">
      <c r="A36" s="12" t="s">
        <v>79</v>
      </c>
      <c r="B36" s="31">
        <v>0</v>
      </c>
      <c r="D36" s="33">
        <f>+B36/Population!B36*1000</f>
        <v>0</v>
      </c>
      <c r="E36" s="33">
        <f>+B36/'Rating units'!B36*1000</f>
        <v>0</v>
      </c>
    </row>
    <row r="37" spans="1:5" x14ac:dyDescent="0.25">
      <c r="A37" s="12" t="s">
        <v>80</v>
      </c>
      <c r="B37" s="31">
        <v>0</v>
      </c>
      <c r="D37" s="33">
        <f>+B37/Population!B37*1000</f>
        <v>0</v>
      </c>
      <c r="E37" s="33">
        <f>+B37/'Rating units'!B37*1000</f>
        <v>0</v>
      </c>
    </row>
    <row r="38" spans="1:5" x14ac:dyDescent="0.25">
      <c r="A38" s="12" t="s">
        <v>81</v>
      </c>
      <c r="B38" s="31">
        <v>0</v>
      </c>
      <c r="D38" s="33">
        <f>+B38/Population!B38*1000</f>
        <v>0</v>
      </c>
      <c r="E38" s="33">
        <f>+B38/'Rating units'!B38*1000</f>
        <v>0</v>
      </c>
    </row>
    <row r="39" spans="1:5" x14ac:dyDescent="0.25">
      <c r="A39" s="12" t="s">
        <v>82</v>
      </c>
      <c r="B39" s="31">
        <v>445</v>
      </c>
      <c r="D39" s="33">
        <f>+B39/Population!B39*1000</f>
        <v>20.506912442396313</v>
      </c>
      <c r="E39" s="33">
        <f>+B39/'Rating units'!B39*1000</f>
        <v>31.3005556727861</v>
      </c>
    </row>
    <row r="40" spans="1:5" x14ac:dyDescent="0.25">
      <c r="A40" s="12" t="s">
        <v>83</v>
      </c>
      <c r="B40" s="31">
        <v>7</v>
      </c>
      <c r="D40" s="33">
        <f>+B40/Population!B40*1000</f>
        <v>0.1343570057581574</v>
      </c>
      <c r="E40" s="33">
        <f>+B40/'Rating units'!B40*1000</f>
        <v>0.28556276261575486</v>
      </c>
    </row>
    <row r="41" spans="1:5" x14ac:dyDescent="0.25">
      <c r="A41" s="12" t="s">
        <v>84</v>
      </c>
      <c r="B41" s="31">
        <v>0</v>
      </c>
      <c r="D41" s="33">
        <f>+B41/Population!B41*1000</f>
        <v>0</v>
      </c>
      <c r="E41" s="33">
        <f>+B41/'Rating units'!B41*1000</f>
        <v>0</v>
      </c>
    </row>
    <row r="42" spans="1:5" x14ac:dyDescent="0.25">
      <c r="A42" s="12" t="s">
        <v>85</v>
      </c>
      <c r="B42" s="31">
        <v>0</v>
      </c>
      <c r="D42" s="33">
        <f>+B42/Population!B42*1000</f>
        <v>0</v>
      </c>
      <c r="E42" s="33">
        <f>+B42/'Rating units'!B42*1000</f>
        <v>0</v>
      </c>
    </row>
    <row r="43" spans="1:5" x14ac:dyDescent="0.25">
      <c r="A43" s="12" t="s">
        <v>86</v>
      </c>
      <c r="B43" s="31">
        <v>0</v>
      </c>
      <c r="D43" s="33">
        <f>+B43/Population!B43*1000</f>
        <v>0</v>
      </c>
      <c r="E43" s="33">
        <f>+B43/'Rating units'!B43*1000</f>
        <v>0</v>
      </c>
    </row>
    <row r="44" spans="1:5" x14ac:dyDescent="0.25">
      <c r="A44" s="12" t="s">
        <v>87</v>
      </c>
      <c r="B44" s="30">
        <v>23870</v>
      </c>
      <c r="D44" s="33"/>
      <c r="E44" s="33"/>
    </row>
    <row r="45" spans="1:5" x14ac:dyDescent="0.25">
      <c r="A45" s="12" t="s">
        <v>88</v>
      </c>
      <c r="B45" s="31" t="s">
        <v>51</v>
      </c>
      <c r="D45" s="33"/>
      <c r="E45" s="33"/>
    </row>
    <row r="46" spans="1:5" x14ac:dyDescent="0.25">
      <c r="A46" s="12" t="s">
        <v>89</v>
      </c>
      <c r="B46" s="30">
        <v>7997</v>
      </c>
      <c r="D46" s="33">
        <f>+B46/Population!B46*1000</f>
        <v>175.75824175824175</v>
      </c>
      <c r="E46" s="33">
        <f>+B46/'Rating units'!B46*1000</f>
        <v>302.01291589561544</v>
      </c>
    </row>
    <row r="47" spans="1:5" x14ac:dyDescent="0.25">
      <c r="A47" s="12" t="s">
        <v>90</v>
      </c>
      <c r="B47" s="31">
        <v>0</v>
      </c>
      <c r="D47" s="33">
        <f>+B47/Population!B47*1000</f>
        <v>0</v>
      </c>
      <c r="E47" s="33">
        <f>+B47/'Rating units'!B47*1000</f>
        <v>0</v>
      </c>
    </row>
    <row r="48" spans="1:5" x14ac:dyDescent="0.25">
      <c r="A48" s="12" t="s">
        <v>91</v>
      </c>
      <c r="B48" s="31">
        <v>0</v>
      </c>
      <c r="D48" s="33">
        <f>+B48/Population!B48*1000</f>
        <v>0</v>
      </c>
      <c r="E48" s="33">
        <f>+B48/'Rating units'!B48*1000</f>
        <v>0</v>
      </c>
    </row>
    <row r="49" spans="1:5" x14ac:dyDescent="0.25">
      <c r="A49" s="12" t="s">
        <v>92</v>
      </c>
      <c r="B49" s="31">
        <v>0</v>
      </c>
      <c r="D49" s="33">
        <f>+B49/Population!B49*1000</f>
        <v>0</v>
      </c>
      <c r="E49" s="33">
        <f>+B49/'Rating units'!B49*1000</f>
        <v>0</v>
      </c>
    </row>
    <row r="50" spans="1:5" x14ac:dyDescent="0.25">
      <c r="A50" s="12" t="s">
        <v>93</v>
      </c>
      <c r="B50" s="31">
        <v>523</v>
      </c>
      <c r="D50" s="33">
        <f>+B50/Population!B50*1000</f>
        <v>10.335968379446641</v>
      </c>
      <c r="E50" s="33">
        <f>+B50/'Rating units'!B50*1000</f>
        <v>23.824708454810494</v>
      </c>
    </row>
    <row r="51" spans="1:5" x14ac:dyDescent="0.25">
      <c r="A51" s="12" t="s">
        <v>94</v>
      </c>
      <c r="B51" s="31">
        <v>0</v>
      </c>
      <c r="D51" s="33">
        <f>+B51/Population!B51*1000</f>
        <v>0</v>
      </c>
      <c r="E51" s="33">
        <f>+B51/'Rating units'!B51*1000</f>
        <v>0</v>
      </c>
    </row>
    <row r="52" spans="1:5" x14ac:dyDescent="0.25">
      <c r="A52" s="12" t="s">
        <v>95</v>
      </c>
      <c r="B52" s="31" t="s">
        <v>51</v>
      </c>
      <c r="D52" s="33"/>
      <c r="E52" s="33"/>
    </row>
    <row r="53" spans="1:5" x14ac:dyDescent="0.25">
      <c r="A53" s="12" t="s">
        <v>96</v>
      </c>
      <c r="B53" s="30">
        <v>10370</v>
      </c>
      <c r="D53" s="33"/>
      <c r="E53" s="33"/>
    </row>
    <row r="54" spans="1:5" x14ac:dyDescent="0.25">
      <c r="A54" s="12" t="s">
        <v>97</v>
      </c>
      <c r="B54" s="31">
        <v>0</v>
      </c>
      <c r="D54" s="33">
        <f>+B54/Population!B54*1000</f>
        <v>0</v>
      </c>
      <c r="E54" s="33">
        <f>+B54/'Rating units'!B54*1000</f>
        <v>0</v>
      </c>
    </row>
    <row r="55" spans="1:5" x14ac:dyDescent="0.25">
      <c r="A55" s="12" t="s">
        <v>98</v>
      </c>
      <c r="B55" s="30">
        <v>9196</v>
      </c>
      <c r="D55" s="33"/>
      <c r="E55" s="33"/>
    </row>
    <row r="56" spans="1:5" x14ac:dyDescent="0.25">
      <c r="A56" s="12" t="s">
        <v>99</v>
      </c>
      <c r="B56" s="31">
        <v>77</v>
      </c>
      <c r="D56" s="33">
        <f>+B56/Population!B56*1000</f>
        <v>7.7154308617234468</v>
      </c>
      <c r="E56" s="33">
        <f>+B56/'Rating units'!B56*1000</f>
        <v>14.141414141414142</v>
      </c>
    </row>
    <row r="57" spans="1:5" x14ac:dyDescent="0.25">
      <c r="A57" s="12" t="s">
        <v>100</v>
      </c>
      <c r="B57" s="31">
        <v>0</v>
      </c>
      <c r="D57" s="33">
        <f>+B57/Population!B57*1000</f>
        <v>0</v>
      </c>
      <c r="E57" s="33">
        <f>+B57/'Rating units'!B57*1000</f>
        <v>0</v>
      </c>
    </row>
    <row r="58" spans="1:5" x14ac:dyDescent="0.25">
      <c r="A58" s="12" t="s">
        <v>101</v>
      </c>
      <c r="B58" s="31" t="s">
        <v>51</v>
      </c>
      <c r="D58" s="33"/>
      <c r="E58" s="33"/>
    </row>
    <row r="59" spans="1:5" x14ac:dyDescent="0.25">
      <c r="A59" s="12" t="s">
        <v>102</v>
      </c>
      <c r="B59" s="31">
        <v>0</v>
      </c>
      <c r="D59" s="33">
        <f>+B59/Population!B59*1000</f>
        <v>0</v>
      </c>
      <c r="E59" s="33">
        <f>+B59/'Rating units'!B59*1000</f>
        <v>0</v>
      </c>
    </row>
    <row r="60" spans="1:5" x14ac:dyDescent="0.25">
      <c r="A60" s="12" t="s">
        <v>103</v>
      </c>
      <c r="B60" s="31">
        <v>0</v>
      </c>
      <c r="D60" s="33">
        <f>+B60/Population!B60*1000</f>
        <v>0</v>
      </c>
      <c r="E60" s="33">
        <f>+B60/'Rating units'!B60*1000</f>
        <v>0</v>
      </c>
    </row>
    <row r="61" spans="1:5" x14ac:dyDescent="0.25">
      <c r="A61" s="12" t="s">
        <v>104</v>
      </c>
      <c r="B61" s="31">
        <v>0</v>
      </c>
      <c r="D61" s="33">
        <f>+B61/Population!B61*1000</f>
        <v>0</v>
      </c>
      <c r="E61" s="33">
        <f>+B61/'Rating units'!B61*1000</f>
        <v>0</v>
      </c>
    </row>
    <row r="62" spans="1:5" x14ac:dyDescent="0.25">
      <c r="A62" s="12" t="s">
        <v>105</v>
      </c>
      <c r="B62" s="31" t="s">
        <v>51</v>
      </c>
      <c r="D62" s="33"/>
      <c r="E62" s="33"/>
    </row>
    <row r="63" spans="1:5" x14ac:dyDescent="0.25">
      <c r="A63" s="12" t="s">
        <v>106</v>
      </c>
      <c r="B63" s="31">
        <v>64</v>
      </c>
      <c r="D63" s="33">
        <f>+B63/Population!B63*1000</f>
        <v>0.90780141843971629</v>
      </c>
      <c r="E63" s="33">
        <f>+B63/'Rating units'!B63*1000</f>
        <v>2.2222222222222223</v>
      </c>
    </row>
    <row r="64" spans="1:5" x14ac:dyDescent="0.25">
      <c r="A64" s="12" t="s">
        <v>107</v>
      </c>
      <c r="B64" s="31">
        <v>47</v>
      </c>
      <c r="D64" s="33">
        <f>+B64/Population!B64*1000</f>
        <v>3.76</v>
      </c>
      <c r="E64" s="33">
        <f>+B64/'Rating units'!B64*1000</f>
        <v>4.758529917991293</v>
      </c>
    </row>
    <row r="65" spans="1:5" x14ac:dyDescent="0.25">
      <c r="A65" s="12" t="s">
        <v>108</v>
      </c>
      <c r="B65" s="31">
        <v>0</v>
      </c>
      <c r="D65" s="33">
        <f>+B65/Population!B65*1000</f>
        <v>0</v>
      </c>
      <c r="E65" s="33">
        <f>+B65/'Rating units'!B65*1000</f>
        <v>0</v>
      </c>
    </row>
    <row r="66" spans="1:5" x14ac:dyDescent="0.25">
      <c r="A66" s="12" t="s">
        <v>109</v>
      </c>
      <c r="B66" s="31">
        <v>0</v>
      </c>
      <c r="D66" s="33">
        <f>+B66/Population!B66*1000</f>
        <v>0</v>
      </c>
      <c r="E66" s="33">
        <f>+B66/'Rating units'!B66*1000</f>
        <v>0</v>
      </c>
    </row>
    <row r="67" spans="1:5" x14ac:dyDescent="0.25">
      <c r="A67" s="12" t="s">
        <v>110</v>
      </c>
      <c r="B67" s="31">
        <v>0</v>
      </c>
      <c r="D67" s="33">
        <f>+B67/Population!B67*1000</f>
        <v>0</v>
      </c>
      <c r="E67" s="33">
        <f>+B67/'Rating units'!B67*1000</f>
        <v>0</v>
      </c>
    </row>
    <row r="68" spans="1:5" x14ac:dyDescent="0.25">
      <c r="A68" s="12" t="s">
        <v>111</v>
      </c>
      <c r="B68" s="31">
        <v>0</v>
      </c>
      <c r="D68" s="33">
        <f>+B68/Population!B68*1000</f>
        <v>0</v>
      </c>
      <c r="E68" s="33">
        <f>+B68/'Rating units'!B68*1000</f>
        <v>0</v>
      </c>
    </row>
    <row r="69" spans="1:5" x14ac:dyDescent="0.25">
      <c r="A69" s="12" t="s">
        <v>112</v>
      </c>
      <c r="B69" s="31">
        <v>0</v>
      </c>
      <c r="D69" s="33">
        <f>+B69/Population!B69*1000</f>
        <v>0</v>
      </c>
      <c r="E69" s="33">
        <f>+B69/'Rating units'!B69*1000</f>
        <v>0</v>
      </c>
    </row>
    <row r="70" spans="1:5" x14ac:dyDescent="0.25">
      <c r="A70" s="12" t="s">
        <v>113</v>
      </c>
      <c r="B70" s="30">
        <v>20379</v>
      </c>
      <c r="D70" s="33"/>
      <c r="E70" s="33"/>
    </row>
    <row r="71" spans="1:5" x14ac:dyDescent="0.25">
      <c r="A71" s="12" t="s">
        <v>114</v>
      </c>
      <c r="B71" s="31">
        <v>0</v>
      </c>
      <c r="D71" s="33">
        <f>+B71/Population!B71*1000</f>
        <v>0</v>
      </c>
      <c r="E71" s="33">
        <f>+B71/'Rating units'!B71*1000</f>
        <v>0</v>
      </c>
    </row>
    <row r="72" spans="1:5" x14ac:dyDescent="0.25">
      <c r="A72" s="12" t="s">
        <v>115</v>
      </c>
      <c r="B72" s="30">
        <v>10153</v>
      </c>
      <c r="D72" s="33"/>
      <c r="E72" s="33"/>
    </row>
    <row r="73" spans="1:5" x14ac:dyDescent="0.25">
      <c r="A73" s="12" t="s">
        <v>116</v>
      </c>
      <c r="B73" s="31">
        <v>0</v>
      </c>
      <c r="D73" s="33">
        <f>+B73/Population!B73*1000</f>
        <v>0</v>
      </c>
      <c r="E73" s="33">
        <f>+B73/'Rating units'!B73*1000</f>
        <v>0</v>
      </c>
    </row>
    <row r="74" spans="1:5" x14ac:dyDescent="0.25">
      <c r="A74" s="12" t="s">
        <v>117</v>
      </c>
      <c r="B74" s="30">
        <v>3724</v>
      </c>
      <c r="D74" s="33">
        <f>+B74/Population!B74*1000</f>
        <v>74.183266932270911</v>
      </c>
      <c r="E74" s="33">
        <f>+B74/'Rating units'!B74*1000</f>
        <v>156.16220069610435</v>
      </c>
    </row>
    <row r="75" spans="1:5" x14ac:dyDescent="0.25">
      <c r="A75" s="12" t="s">
        <v>118</v>
      </c>
      <c r="B75" s="31">
        <v>806</v>
      </c>
      <c r="D75" s="33">
        <f>+B75/Population!B75*1000</f>
        <v>22.265193370165743</v>
      </c>
      <c r="E75" s="33">
        <f>+B75/'Rating units'!B75*1000</f>
        <v>36.371841155234662</v>
      </c>
    </row>
    <row r="76" spans="1:5" x14ac:dyDescent="0.25">
      <c r="A76" s="12" t="s">
        <v>119</v>
      </c>
      <c r="B76" s="31">
        <v>0</v>
      </c>
      <c r="D76" s="33">
        <f>+B76/Population!B76*1000</f>
        <v>0</v>
      </c>
      <c r="E76" s="33">
        <f>+B76/'Rating units'!B76*1000</f>
        <v>0</v>
      </c>
    </row>
    <row r="77" spans="1:5" x14ac:dyDescent="0.25">
      <c r="A77" s="12" t="s">
        <v>120</v>
      </c>
      <c r="B77" s="31">
        <v>10</v>
      </c>
      <c r="D77" s="33">
        <f>+B77/Population!B77*1000</f>
        <v>0.35211267605633806</v>
      </c>
      <c r="E77" s="33">
        <f>+B77/'Rating units'!B77*1000</f>
        <v>0.36860352942081503</v>
      </c>
    </row>
    <row r="78" spans="1:5" x14ac:dyDescent="0.25">
      <c r="A78" s="12" t="s">
        <v>121</v>
      </c>
      <c r="B78" s="31">
        <v>0</v>
      </c>
      <c r="D78" s="33">
        <f>+B78/Population!B78*1000</f>
        <v>0</v>
      </c>
      <c r="E78" s="33">
        <f>+B78/'Rating units'!B78*1000</f>
        <v>0</v>
      </c>
    </row>
    <row r="79" spans="1:5" x14ac:dyDescent="0.25">
      <c r="A79" s="12" t="s">
        <v>122</v>
      </c>
      <c r="B79" s="31">
        <v>0</v>
      </c>
      <c r="D79" s="33">
        <f>+B79/Population!B79*1000</f>
        <v>0</v>
      </c>
      <c r="E79" s="33">
        <f>+B79/'Rating units'!B79*1000</f>
        <v>0</v>
      </c>
    </row>
    <row r="80" spans="1:5" x14ac:dyDescent="0.25">
      <c r="A80" s="12" t="s">
        <v>123</v>
      </c>
      <c r="B80" s="31">
        <v>0</v>
      </c>
      <c r="D80" s="33">
        <f>+B80/Population!B80*1000</f>
        <v>0</v>
      </c>
      <c r="E80" s="33">
        <f>+B80/'Rating units'!B80*1000</f>
        <v>0</v>
      </c>
    </row>
    <row r="81" spans="1:5" x14ac:dyDescent="0.25">
      <c r="A81" s="12" t="s">
        <v>124</v>
      </c>
      <c r="B81" s="30">
        <v>34542</v>
      </c>
      <c r="D81" s="33"/>
      <c r="E81" s="33"/>
    </row>
    <row r="82" spans="1:5" x14ac:dyDescent="0.25">
      <c r="A82" s="12" t="s">
        <v>125</v>
      </c>
      <c r="B82" s="31">
        <v>205</v>
      </c>
      <c r="D82" s="33">
        <f>+B82/Population!B82*1000</f>
        <v>3.546712802768166</v>
      </c>
      <c r="E82" s="33">
        <f>+B82/'Rating units'!B82*1000</f>
        <v>8.5154108166486662</v>
      </c>
    </row>
    <row r="83" spans="1:5" x14ac:dyDescent="0.25">
      <c r="A83" s="12" t="s">
        <v>126</v>
      </c>
      <c r="B83" s="31">
        <v>0</v>
      </c>
      <c r="D83" s="33">
        <f>+B83/Population!B83*1000</f>
        <v>0</v>
      </c>
      <c r="E83" s="33">
        <f>+B83/'Rating units'!B83*1000</f>
        <v>0</v>
      </c>
    </row>
    <row r="84" spans="1:5" x14ac:dyDescent="0.25">
      <c r="A84" s="12" t="s">
        <v>127</v>
      </c>
      <c r="B84" s="31">
        <v>0</v>
      </c>
      <c r="D84" s="33">
        <f>+B84/Population!B84*1000</f>
        <v>0</v>
      </c>
      <c r="E84" s="33">
        <f>+B84/'Rating units'!B84*1000</f>
        <v>0</v>
      </c>
    </row>
    <row r="85" spans="1:5" x14ac:dyDescent="0.25">
      <c r="A85" s="12" t="s">
        <v>128</v>
      </c>
      <c r="B85" s="31">
        <v>0</v>
      </c>
      <c r="D85" s="33">
        <f>+B85/Population!B85*1000</f>
        <v>0</v>
      </c>
      <c r="E85" s="33">
        <f>+B85/'Rating units'!B85*1000</f>
        <v>0</v>
      </c>
    </row>
    <row r="86" spans="1:5" x14ac:dyDescent="0.25">
      <c r="A86" s="12" t="s">
        <v>129</v>
      </c>
      <c r="B86" s="31" t="s">
        <v>51</v>
      </c>
      <c r="D86" s="33"/>
      <c r="E86" s="33"/>
    </row>
    <row r="87" spans="1:5" x14ac:dyDescent="0.25">
      <c r="A87" s="12" t="s">
        <v>130</v>
      </c>
      <c r="B87" s="31">
        <v>0</v>
      </c>
      <c r="D87" s="33">
        <f>+B87/Population!B87*1000</f>
        <v>0</v>
      </c>
      <c r="E87" s="33">
        <f>+B87/'Rating units'!B87*1000</f>
        <v>0</v>
      </c>
    </row>
    <row r="88" spans="1:5" x14ac:dyDescent="0.25">
      <c r="A88" s="12" t="s">
        <v>131</v>
      </c>
      <c r="B88" s="31">
        <v>0</v>
      </c>
      <c r="D88" s="33">
        <f>+B88/Population!B88*1000</f>
        <v>0</v>
      </c>
      <c r="E88" s="33">
        <f>+B88/'Rating units'!B88*1000</f>
        <v>0</v>
      </c>
    </row>
    <row r="89" spans="1:5" x14ac:dyDescent="0.25">
      <c r="A89" s="12" t="s">
        <v>132</v>
      </c>
      <c r="B89" s="31">
        <v>642</v>
      </c>
      <c r="D89" s="33">
        <f>+B89/Population!B89*1000</f>
        <v>14.657534246575343</v>
      </c>
      <c r="E89" s="33">
        <f>+B89/'Rating units'!B89*1000</f>
        <v>30.667813126970479</v>
      </c>
    </row>
    <row r="90" spans="1:5" x14ac:dyDescent="0.25">
      <c r="A90" s="12" t="s">
        <v>133</v>
      </c>
      <c r="B90" s="30">
        <v>2509</v>
      </c>
      <c r="D90" s="33">
        <f>+B90/Population!B90*1000</f>
        <v>12.068302068302069</v>
      </c>
      <c r="E90" s="33">
        <f>+B90/'Rating units'!B90*1000</f>
        <v>32.631880137342627</v>
      </c>
    </row>
    <row r="91" spans="1:5" x14ac:dyDescent="0.25">
      <c r="A91" s="12" t="s">
        <v>134</v>
      </c>
      <c r="B91" s="30">
        <v>5262</v>
      </c>
      <c r="D91" s="33"/>
      <c r="E91" s="33"/>
    </row>
    <row r="92" spans="1:5" x14ac:dyDescent="0.25">
      <c r="A92" s="12" t="s">
        <v>135</v>
      </c>
      <c r="B92" s="31">
        <v>639</v>
      </c>
      <c r="D92" s="33">
        <f>+B92/Population!B92*1000</f>
        <v>13.368200836820083</v>
      </c>
      <c r="E92" s="33">
        <f>+B92/'Rating units'!B92*1000</f>
        <v>30.983320403413497</v>
      </c>
    </row>
    <row r="93" spans="1:5" x14ac:dyDescent="0.25">
      <c r="A93" s="12" t="s">
        <v>136</v>
      </c>
      <c r="B93" s="31">
        <v>0</v>
      </c>
      <c r="D93" s="33">
        <f>+B93/Population!B93*1000</f>
        <v>0</v>
      </c>
      <c r="E93" s="33">
        <f>+B93/'Rating units'!B93*1000</f>
        <v>0</v>
      </c>
    </row>
    <row r="94" spans="1:5" x14ac:dyDescent="0.25">
      <c r="A94" s="12" t="s">
        <v>137</v>
      </c>
      <c r="B94" s="31">
        <v>0</v>
      </c>
      <c r="D94" s="33">
        <f>+B94/Population!B94*1000</f>
        <v>0</v>
      </c>
      <c r="E94" s="33">
        <f>+B94/'Rating units'!B94*1000</f>
        <v>0</v>
      </c>
    </row>
    <row r="95" spans="1:5" x14ac:dyDescent="0.25">
      <c r="A95" s="12" t="s">
        <v>138</v>
      </c>
      <c r="B95" s="31">
        <v>0</v>
      </c>
      <c r="D95" s="33">
        <f>+B95/Population!B95*1000</f>
        <v>0</v>
      </c>
      <c r="E95" s="33">
        <f>+B95/'Rating units'!B95*1000</f>
        <v>0</v>
      </c>
    </row>
    <row r="96" spans="1:5" x14ac:dyDescent="0.25">
      <c r="A96" s="12" t="s">
        <v>139</v>
      </c>
      <c r="B96" s="31">
        <v>0</v>
      </c>
      <c r="D96" s="33"/>
      <c r="E96" s="33"/>
    </row>
    <row r="97" spans="1:5" x14ac:dyDescent="0.25">
      <c r="A97" s="12" t="s">
        <v>140</v>
      </c>
      <c r="B97" s="31">
        <v>0</v>
      </c>
      <c r="D97" s="33"/>
      <c r="E97" s="33"/>
    </row>
    <row r="98" spans="1:5" x14ac:dyDescent="0.25">
      <c r="A98" s="12" t="s">
        <v>141</v>
      </c>
      <c r="B98" s="30">
        <v>385490</v>
      </c>
      <c r="D98" s="33"/>
      <c r="E98" s="33"/>
    </row>
    <row r="99" spans="1:5" x14ac:dyDescent="0.25">
      <c r="A99" s="107" t="s">
        <v>142</v>
      </c>
      <c r="B99" s="107"/>
    </row>
    <row r="100" spans="1:5" x14ac:dyDescent="0.25">
      <c r="A100" s="103" t="s">
        <v>143</v>
      </c>
      <c r="B100" s="103"/>
    </row>
    <row r="101" spans="1:5" x14ac:dyDescent="0.25">
      <c r="A101" s="103" t="s">
        <v>144</v>
      </c>
      <c r="B101" s="103"/>
    </row>
    <row r="102" spans="1:5" x14ac:dyDescent="0.25">
      <c r="A102" s="103"/>
      <c r="B102" s="103"/>
    </row>
    <row r="103" spans="1:5" x14ac:dyDescent="0.25">
      <c r="A103" s="107" t="s">
        <v>145</v>
      </c>
      <c r="B103" s="107"/>
    </row>
    <row r="104" spans="1:5" x14ac:dyDescent="0.25">
      <c r="A104" s="103" t="s">
        <v>146</v>
      </c>
      <c r="B104" s="103"/>
    </row>
    <row r="105" spans="1:5" x14ac:dyDescent="0.25">
      <c r="A105" s="103"/>
      <c r="B105" s="103"/>
    </row>
    <row r="106" spans="1:5" x14ac:dyDescent="0.25">
      <c r="A106" s="103" t="s">
        <v>147</v>
      </c>
      <c r="B106" s="103"/>
    </row>
    <row r="107" spans="1:5" x14ac:dyDescent="0.25">
      <c r="A107" s="103" t="s">
        <v>148</v>
      </c>
      <c r="B107" s="103"/>
    </row>
    <row r="108" spans="1:5" x14ac:dyDescent="0.25">
      <c r="A108" s="103" t="s">
        <v>149</v>
      </c>
      <c r="B108" s="103"/>
    </row>
    <row r="109" spans="1:5" x14ac:dyDescent="0.25">
      <c r="A109" s="103" t="s">
        <v>150</v>
      </c>
      <c r="B109" s="103"/>
    </row>
    <row r="110" spans="1:5" x14ac:dyDescent="0.25">
      <c r="A110" s="103" t="s">
        <v>151</v>
      </c>
      <c r="B110" s="103"/>
    </row>
    <row r="111" spans="1:5" x14ac:dyDescent="0.25">
      <c r="A111" s="103" t="s">
        <v>152</v>
      </c>
      <c r="B111" s="103"/>
    </row>
    <row r="112" spans="1:5" x14ac:dyDescent="0.25">
      <c r="A112" s="103" t="s">
        <v>153</v>
      </c>
      <c r="B112" s="103"/>
    </row>
    <row r="113" spans="1:2" x14ac:dyDescent="0.25">
      <c r="A113" s="103"/>
      <c r="B113" s="103"/>
    </row>
    <row r="114" spans="1:2" x14ac:dyDescent="0.25">
      <c r="A114" s="103" t="s">
        <v>154</v>
      </c>
      <c r="B114" s="103"/>
    </row>
    <row r="115" spans="1:2" x14ac:dyDescent="0.25">
      <c r="A115" s="103"/>
      <c r="B115" s="103"/>
    </row>
    <row r="116" spans="1:2" x14ac:dyDescent="0.25">
      <c r="A116" s="103" t="s">
        <v>155</v>
      </c>
      <c r="B116" s="103"/>
    </row>
    <row r="117" spans="1:2" x14ac:dyDescent="0.25">
      <c r="A117" s="103" t="s">
        <v>156</v>
      </c>
      <c r="B117" s="103"/>
    </row>
    <row r="118" spans="1:2" x14ac:dyDescent="0.25">
      <c r="A118" s="103"/>
      <c r="B118" s="103"/>
    </row>
    <row r="119" spans="1:2" x14ac:dyDescent="0.25">
      <c r="A119" s="103" t="s">
        <v>157</v>
      </c>
      <c r="B119" s="103"/>
    </row>
    <row r="120" spans="1:2" x14ac:dyDescent="0.25">
      <c r="A120" s="103" t="s">
        <v>158</v>
      </c>
      <c r="B120" s="103"/>
    </row>
    <row r="121" spans="1:2" x14ac:dyDescent="0.25">
      <c r="A121" s="103"/>
      <c r="B121" s="103"/>
    </row>
    <row r="122" spans="1:2" x14ac:dyDescent="0.25">
      <c r="A122" s="103" t="s">
        <v>159</v>
      </c>
      <c r="B122" s="103"/>
    </row>
    <row r="123" spans="1:2" x14ac:dyDescent="0.25">
      <c r="A123" s="103" t="s">
        <v>160</v>
      </c>
      <c r="B123" s="103"/>
    </row>
    <row r="124" spans="1:2" x14ac:dyDescent="0.25">
      <c r="A124" s="103" t="s">
        <v>161</v>
      </c>
      <c r="B124" s="103"/>
    </row>
    <row r="125" spans="1:2" x14ac:dyDescent="0.25">
      <c r="A125" s="104" t="s">
        <v>162</v>
      </c>
      <c r="B125" s="104"/>
    </row>
    <row r="126" spans="1:2" x14ac:dyDescent="0.25">
      <c r="A126" s="103"/>
      <c r="B126" s="103"/>
    </row>
    <row r="127" spans="1:2" x14ac:dyDescent="0.25">
      <c r="A127" s="103"/>
      <c r="B127" s="103"/>
    </row>
    <row r="128" spans="1:2" x14ac:dyDescent="0.25">
      <c r="A128" s="11"/>
      <c r="B128" s="31"/>
    </row>
    <row r="129" spans="1:2" x14ac:dyDescent="0.25">
      <c r="A129" s="11"/>
      <c r="B129" s="31"/>
    </row>
    <row r="130" spans="1:2" x14ac:dyDescent="0.25">
      <c r="A130" s="11"/>
      <c r="B130" s="31"/>
    </row>
    <row r="131" spans="1:2" x14ac:dyDescent="0.25">
      <c r="A131" s="11"/>
      <c r="B131" s="31"/>
    </row>
    <row r="132" spans="1:2" x14ac:dyDescent="0.25">
      <c r="A132" s="11"/>
      <c r="B132" s="31"/>
    </row>
    <row r="133" spans="1:2" x14ac:dyDescent="0.25">
      <c r="A133" s="11"/>
      <c r="B133" s="31"/>
    </row>
  </sheetData>
  <mergeCells count="31">
    <mergeCell ref="A108:B108"/>
    <mergeCell ref="A3:B3"/>
    <mergeCell ref="A4:A5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20:B120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7:B127"/>
    <mergeCell ref="A121:B121"/>
    <mergeCell ref="A122:B122"/>
    <mergeCell ref="A123:B123"/>
    <mergeCell ref="A124:B124"/>
    <mergeCell ref="A125:B125"/>
    <mergeCell ref="A126:B126"/>
  </mergeCells>
  <hyperlinks>
    <hyperlink ref="A1" location="Index!A1" display="Index" xr:uid="{00000000-0004-0000-2300-000000000000}"/>
    <hyperlink ref="A125" r:id="rId1" display="mailto:info@stats.govt.nz" xr:uid="{00000000-0004-0000-2300-000001000000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126"/>
  <sheetViews>
    <sheetView workbookViewId="0"/>
  </sheetViews>
  <sheetFormatPr defaultRowHeight="15" x14ac:dyDescent="0.25"/>
  <cols>
    <col min="1" max="1" width="57.85546875" style="15" customWidth="1"/>
    <col min="2" max="2" width="39.2851562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3" spans="1:7" ht="15" customHeight="1" x14ac:dyDescent="0.25">
      <c r="A3" s="105" t="s">
        <v>46</v>
      </c>
      <c r="B3" s="105"/>
      <c r="D3" s="16" t="s">
        <v>163</v>
      </c>
      <c r="E3" s="16" t="s">
        <v>164</v>
      </c>
      <c r="F3" s="1"/>
      <c r="G3" s="16"/>
    </row>
    <row r="4" spans="1:7" x14ac:dyDescent="0.25">
      <c r="A4" s="106"/>
      <c r="B4" s="28" t="s">
        <v>16</v>
      </c>
    </row>
    <row r="5" spans="1:7" x14ac:dyDescent="0.25">
      <c r="A5" s="106"/>
      <c r="B5" s="28" t="s">
        <v>166</v>
      </c>
    </row>
    <row r="6" spans="1:7" x14ac:dyDescent="0.25">
      <c r="A6" s="12" t="s">
        <v>48</v>
      </c>
      <c r="B6" s="29"/>
    </row>
    <row r="7" spans="1:7" x14ac:dyDescent="0.25">
      <c r="A7" s="12" t="s">
        <v>49</v>
      </c>
      <c r="B7" s="30">
        <v>2875</v>
      </c>
      <c r="D7" s="33">
        <f>+B7/Population!B7*1000</f>
        <v>85.311572700296736</v>
      </c>
      <c r="E7" s="33">
        <f>+B7/'Rating units'!B7*1000</f>
        <v>186.72468662726504</v>
      </c>
    </row>
    <row r="8" spans="1:7" x14ac:dyDescent="0.25">
      <c r="A8" s="12" t="s">
        <v>50</v>
      </c>
      <c r="B8" s="31" t="s">
        <v>51</v>
      </c>
      <c r="D8" s="33"/>
      <c r="E8" s="33"/>
    </row>
    <row r="9" spans="1:7" x14ac:dyDescent="0.25">
      <c r="A9" s="12" t="s">
        <v>52</v>
      </c>
      <c r="B9" s="30">
        <v>123948</v>
      </c>
      <c r="D9" s="33">
        <f>+B9/Population!B9*1000</f>
        <v>76.776511397423192</v>
      </c>
      <c r="E9" s="33">
        <f>+B9/'Rating units'!B9*1000</f>
        <v>233.95596762503021</v>
      </c>
    </row>
    <row r="10" spans="1:7" x14ac:dyDescent="0.25">
      <c r="A10" s="12" t="s">
        <v>53</v>
      </c>
      <c r="B10" s="31" t="s">
        <v>51</v>
      </c>
      <c r="D10" s="33"/>
      <c r="E10" s="33"/>
    </row>
    <row r="11" spans="1:7" x14ac:dyDescent="0.25">
      <c r="A11" s="12" t="s">
        <v>54</v>
      </c>
      <c r="B11" s="31" t="s">
        <v>51</v>
      </c>
      <c r="D11" s="33"/>
      <c r="E11" s="33"/>
    </row>
    <row r="12" spans="1:7" x14ac:dyDescent="0.25">
      <c r="A12" s="12" t="s">
        <v>55</v>
      </c>
      <c r="B12" s="31">
        <v>0</v>
      </c>
      <c r="D12" s="33"/>
      <c r="E12" s="33"/>
    </row>
    <row r="13" spans="1:7" x14ac:dyDescent="0.25">
      <c r="A13" s="12" t="s">
        <v>56</v>
      </c>
      <c r="B13" s="31" t="s">
        <v>51</v>
      </c>
      <c r="D13" s="33"/>
      <c r="E13" s="33"/>
    </row>
    <row r="14" spans="1:7" x14ac:dyDescent="0.25">
      <c r="A14" s="12" t="s">
        <v>57</v>
      </c>
      <c r="B14" s="31">
        <v>0</v>
      </c>
      <c r="D14" s="33"/>
      <c r="E14" s="33"/>
    </row>
    <row r="15" spans="1:7" x14ac:dyDescent="0.25">
      <c r="A15" s="12" t="s">
        <v>58</v>
      </c>
      <c r="B15" s="31">
        <v>564</v>
      </c>
      <c r="D15" s="33">
        <f>+B15/Population!B15*1000</f>
        <v>55.294117647058826</v>
      </c>
      <c r="E15" s="33">
        <f>+B15/'Rating units'!B15*1000</f>
        <v>74.880509824747733</v>
      </c>
    </row>
    <row r="16" spans="1:7" x14ac:dyDescent="0.25">
      <c r="A16" s="12" t="s">
        <v>59</v>
      </c>
      <c r="B16" s="31">
        <v>0</v>
      </c>
      <c r="D16" s="33"/>
      <c r="E16" s="33"/>
    </row>
    <row r="17" spans="1:5" x14ac:dyDescent="0.25">
      <c r="A17" s="12" t="s">
        <v>60</v>
      </c>
      <c r="B17" s="30">
        <v>1342</v>
      </c>
      <c r="D17" s="33">
        <f>+B17/Population!B17*1000</f>
        <v>150.78651685393257</v>
      </c>
      <c r="E17" s="33">
        <f>+B17/'Rating units'!B17*1000</f>
        <v>282.5263157894737</v>
      </c>
    </row>
    <row r="18" spans="1:5" x14ac:dyDescent="0.25">
      <c r="A18" s="12" t="s">
        <v>61</v>
      </c>
      <c r="B18" s="31">
        <v>471</v>
      </c>
      <c r="D18" s="33">
        <f>+B18/Population!B18*1000</f>
        <v>34.632352941176471</v>
      </c>
      <c r="E18" s="33">
        <f>+B18/'Rating units'!B18*1000</f>
        <v>60.962982138234537</v>
      </c>
    </row>
    <row r="19" spans="1:5" x14ac:dyDescent="0.25">
      <c r="A19" s="12" t="s">
        <v>62</v>
      </c>
      <c r="B19" s="30">
        <v>3920</v>
      </c>
      <c r="D19" s="33">
        <f>+B19/Population!B19*1000</f>
        <v>198.98477157360406</v>
      </c>
      <c r="E19" s="33">
        <f>+B19/'Rating units'!B19*1000</f>
        <v>283.33935670401155</v>
      </c>
    </row>
    <row r="20" spans="1:5" x14ac:dyDescent="0.25">
      <c r="A20" s="12" t="s">
        <v>63</v>
      </c>
      <c r="B20" s="31">
        <v>49</v>
      </c>
      <c r="D20" s="33">
        <f>+B20/Population!B20*1000</f>
        <v>80.327868852459019</v>
      </c>
      <c r="E20" s="33">
        <f>+B20/'Rating units'!B20*1000</f>
        <v>87.97127468581688</v>
      </c>
    </row>
    <row r="21" spans="1:5" x14ac:dyDescent="0.25">
      <c r="A21" s="12" t="s">
        <v>64</v>
      </c>
      <c r="B21" s="30">
        <v>86119</v>
      </c>
      <c r="D21" s="33">
        <f>+B21/Population!B21*1000</f>
        <v>229.71192317951451</v>
      </c>
      <c r="E21" s="33">
        <f>+B21/'Rating units'!B21*1000</f>
        <v>522.66506442352625</v>
      </c>
    </row>
    <row r="22" spans="1:5" x14ac:dyDescent="0.25">
      <c r="A22" s="12" t="s">
        <v>65</v>
      </c>
      <c r="B22" s="31">
        <v>537</v>
      </c>
      <c r="D22" s="33">
        <f>+B22/Population!B22*1000</f>
        <v>30.773638968481375</v>
      </c>
      <c r="E22" s="33">
        <f>+B22/'Rating units'!B22*1000</f>
        <v>41.310870066928224</v>
      </c>
    </row>
    <row r="23" spans="1:5" x14ac:dyDescent="0.25">
      <c r="A23" s="12" t="s">
        <v>66</v>
      </c>
      <c r="B23" s="30">
        <v>19440</v>
      </c>
      <c r="D23" s="33">
        <f>+B23/Population!B23*1000</f>
        <v>153.0708661417323</v>
      </c>
      <c r="E23" s="33">
        <f>+B23/'Rating units'!B23*1000</f>
        <v>349.94869579305504</v>
      </c>
    </row>
    <row r="24" spans="1:5" x14ac:dyDescent="0.25">
      <c r="A24" s="12" t="s">
        <v>67</v>
      </c>
      <c r="B24" s="30">
        <v>1899</v>
      </c>
      <c r="D24" s="33">
        <f>+B24/Population!B24*1000</f>
        <v>30.629032258064516</v>
      </c>
      <c r="E24" s="33">
        <f>+B24/'Rating units'!B24*1000</f>
        <v>47.27761595339458</v>
      </c>
    </row>
    <row r="25" spans="1:5" x14ac:dyDescent="0.25">
      <c r="A25" s="12" t="s">
        <v>68</v>
      </c>
      <c r="B25" s="31" t="s">
        <v>51</v>
      </c>
      <c r="D25" s="33"/>
      <c r="E25" s="33"/>
    </row>
    <row r="26" spans="1:5" x14ac:dyDescent="0.25">
      <c r="A26" s="12" t="s">
        <v>69</v>
      </c>
      <c r="B26" s="30">
        <v>2378</v>
      </c>
      <c r="D26" s="33">
        <f>+B26/Population!B26*1000</f>
        <v>49.7489539748954</v>
      </c>
      <c r="E26" s="33">
        <f>+B26/'Rating units'!B26*1000</f>
        <v>100.63478628861617</v>
      </c>
    </row>
    <row r="27" spans="1:5" x14ac:dyDescent="0.25">
      <c r="A27" s="12" t="s">
        <v>70</v>
      </c>
      <c r="B27" s="30">
        <v>1153</v>
      </c>
      <c r="D27" s="33">
        <f>+B27/Population!B27*1000</f>
        <v>92.610441767068266</v>
      </c>
      <c r="E27" s="33">
        <f>+B27/'Rating units'!B27*1000</f>
        <v>190.83085071168486</v>
      </c>
    </row>
    <row r="28" spans="1:5" x14ac:dyDescent="0.25">
      <c r="A28" s="12" t="s">
        <v>71</v>
      </c>
      <c r="B28" s="31">
        <v>0</v>
      </c>
      <c r="D28" s="33"/>
      <c r="E28" s="33"/>
    </row>
    <row r="29" spans="1:5" x14ac:dyDescent="0.25">
      <c r="A29" s="12" t="s">
        <v>72</v>
      </c>
      <c r="B29" s="31">
        <v>802</v>
      </c>
      <c r="D29" s="33">
        <f>+B29/Population!B29*1000</f>
        <v>59.188191881918819</v>
      </c>
      <c r="E29" s="33">
        <f>+B29/'Rating units'!B29*1000</f>
        <v>88.073797496156374</v>
      </c>
    </row>
    <row r="30" spans="1:5" x14ac:dyDescent="0.25">
      <c r="A30" s="12" t="s">
        <v>73</v>
      </c>
      <c r="B30" s="30">
        <v>15381</v>
      </c>
      <c r="D30" s="33">
        <f>+B30/Population!B30*1000</f>
        <v>95.41563275434244</v>
      </c>
      <c r="E30" s="33">
        <f>+B30/'Rating units'!B30*1000</f>
        <v>271.74911660777383</v>
      </c>
    </row>
    <row r="31" spans="1:5" x14ac:dyDescent="0.25">
      <c r="A31" s="12" t="s">
        <v>74</v>
      </c>
      <c r="B31" s="30">
        <v>4105</v>
      </c>
      <c r="D31" s="33">
        <f>+B31/Population!B31*1000</f>
        <v>52.226463104325703</v>
      </c>
      <c r="E31" s="33">
        <f>+B31/'Rating units'!B31*1000</f>
        <v>133.38748984565393</v>
      </c>
    </row>
    <row r="32" spans="1:5" x14ac:dyDescent="0.25">
      <c r="A32" s="12" t="s">
        <v>75</v>
      </c>
      <c r="B32" s="31">
        <v>944</v>
      </c>
      <c r="D32" s="33">
        <f>+B32/Population!B32*1000</f>
        <v>48.286445012787723</v>
      </c>
      <c r="E32" s="33">
        <f>+B32/'Rating units'!B32*1000</f>
        <v>88.480644858937112</v>
      </c>
    </row>
    <row r="33" spans="1:5" x14ac:dyDescent="0.25">
      <c r="A33" s="12" t="s">
        <v>76</v>
      </c>
      <c r="B33" s="31">
        <v>0</v>
      </c>
      <c r="D33" s="33"/>
      <c r="E33" s="33"/>
    </row>
    <row r="34" spans="1:5" x14ac:dyDescent="0.25">
      <c r="A34" s="12" t="s">
        <v>77</v>
      </c>
      <c r="B34" s="30">
        <v>2493</v>
      </c>
      <c r="D34" s="33">
        <f>+B34/Population!B34*1000</f>
        <v>78.150470219435732</v>
      </c>
      <c r="E34" s="33">
        <f>+B34/'Rating units'!B34*1000</f>
        <v>137.9253112033195</v>
      </c>
    </row>
    <row r="35" spans="1:5" x14ac:dyDescent="0.25">
      <c r="A35" s="12" t="s">
        <v>78</v>
      </c>
      <c r="B35" s="31">
        <v>679</v>
      </c>
      <c r="D35" s="33">
        <f>+B35/Population!B35*1000</f>
        <v>53.464566929133859</v>
      </c>
      <c r="E35" s="33">
        <f>+B35/'Rating units'!B35*1000</f>
        <v>84.832583708145933</v>
      </c>
    </row>
    <row r="36" spans="1:5" x14ac:dyDescent="0.25">
      <c r="A36" s="12" t="s">
        <v>79</v>
      </c>
      <c r="B36" s="30">
        <v>11460</v>
      </c>
      <c r="D36" s="33">
        <f>+B36/Population!B36*1000</f>
        <v>110.83172147001933</v>
      </c>
      <c r="E36" s="33">
        <f>+B36/'Rating units'!B36*1000</f>
        <v>295.36843733085902</v>
      </c>
    </row>
    <row r="37" spans="1:5" x14ac:dyDescent="0.25">
      <c r="A37" s="12" t="s">
        <v>80</v>
      </c>
      <c r="B37" s="30">
        <v>9177</v>
      </c>
      <c r="D37" s="33">
        <f>+B37/Population!B37*1000</f>
        <v>167.76965265082268</v>
      </c>
      <c r="E37" s="33">
        <f>+B37/'Rating units'!B37*1000</f>
        <v>364.02221340737799</v>
      </c>
    </row>
    <row r="38" spans="1:5" x14ac:dyDescent="0.25">
      <c r="A38" s="12" t="s">
        <v>81</v>
      </c>
      <c r="B38" s="31">
        <v>276</v>
      </c>
      <c r="D38" s="33">
        <f>+B38/Population!B38*1000</f>
        <v>73.99463806970509</v>
      </c>
      <c r="E38" s="33">
        <f>+B38/'Rating units'!B38*1000</f>
        <v>81.033470346447444</v>
      </c>
    </row>
    <row r="39" spans="1:5" x14ac:dyDescent="0.25">
      <c r="A39" s="12" t="s">
        <v>82</v>
      </c>
      <c r="B39" s="31">
        <v>389</v>
      </c>
      <c r="D39" s="33">
        <f>+B39/Population!B39*1000</f>
        <v>17.926267281105993</v>
      </c>
      <c r="E39" s="33">
        <f>+B39/'Rating units'!B39*1000</f>
        <v>27.361609340929874</v>
      </c>
    </row>
    <row r="40" spans="1:5" x14ac:dyDescent="0.25">
      <c r="A40" s="12" t="s">
        <v>83</v>
      </c>
      <c r="B40" s="30">
        <v>4571</v>
      </c>
      <c r="D40" s="33">
        <f>+B40/Population!B40*1000</f>
        <v>87.735124760076772</v>
      </c>
      <c r="E40" s="33">
        <f>+B40/'Rating units'!B40*1000</f>
        <v>186.47248398808796</v>
      </c>
    </row>
    <row r="41" spans="1:5" x14ac:dyDescent="0.25">
      <c r="A41" s="12" t="s">
        <v>84</v>
      </c>
      <c r="B41" s="31">
        <v>678</v>
      </c>
      <c r="D41" s="33">
        <f>+B41/Population!B41*1000</f>
        <v>99.705882352941174</v>
      </c>
      <c r="E41" s="33">
        <f>+B41/'Rating units'!B41*1000</f>
        <v>231.55737704918033</v>
      </c>
    </row>
    <row r="42" spans="1:5" x14ac:dyDescent="0.25">
      <c r="A42" s="12" t="s">
        <v>85</v>
      </c>
      <c r="B42" s="31">
        <v>119</v>
      </c>
      <c r="D42" s="33">
        <f>+B42/Population!B42*1000</f>
        <v>26.327433628318584</v>
      </c>
      <c r="E42" s="33">
        <f>+B42/'Rating units'!B42*1000</f>
        <v>26.789734353894641</v>
      </c>
    </row>
    <row r="43" spans="1:5" x14ac:dyDescent="0.25">
      <c r="A43" s="12" t="s">
        <v>86</v>
      </c>
      <c r="B43" s="31">
        <v>748</v>
      </c>
      <c r="D43" s="33">
        <f>+B43/Population!B43*1000</f>
        <v>25.1006711409396</v>
      </c>
      <c r="E43" s="33">
        <f>+B43/'Rating units'!B43*1000</f>
        <v>51.131314512270144</v>
      </c>
    </row>
    <row r="44" spans="1:5" x14ac:dyDescent="0.25">
      <c r="A44" s="12" t="s">
        <v>87</v>
      </c>
      <c r="B44" s="31">
        <v>0</v>
      </c>
      <c r="D44" s="33"/>
      <c r="E44" s="33"/>
    </row>
    <row r="45" spans="1:5" x14ac:dyDescent="0.25">
      <c r="A45" s="12" t="s">
        <v>88</v>
      </c>
      <c r="B45" s="31" t="s">
        <v>51</v>
      </c>
      <c r="D45" s="33"/>
      <c r="E45" s="33"/>
    </row>
    <row r="46" spans="1:5" x14ac:dyDescent="0.25">
      <c r="A46" s="12" t="s">
        <v>89</v>
      </c>
      <c r="B46" s="30">
        <v>3041</v>
      </c>
      <c r="D46" s="33">
        <f>+B46/Population!B46*1000</f>
        <v>66.835164835164832</v>
      </c>
      <c r="E46" s="33">
        <f>+B46/'Rating units'!B46*1000</f>
        <v>114.84572680237169</v>
      </c>
    </row>
    <row r="47" spans="1:5" x14ac:dyDescent="0.25">
      <c r="A47" s="12" t="s">
        <v>90</v>
      </c>
      <c r="B47" s="30">
        <v>2280</v>
      </c>
      <c r="D47" s="33">
        <f>+B47/Population!B47*1000</f>
        <v>92.682926829268297</v>
      </c>
      <c r="E47" s="33">
        <f>+B47/'Rating units'!B47*1000</f>
        <v>187.03855619360132</v>
      </c>
    </row>
    <row r="48" spans="1:5" x14ac:dyDescent="0.25">
      <c r="A48" s="12" t="s">
        <v>91</v>
      </c>
      <c r="B48" s="30">
        <v>1085</v>
      </c>
      <c r="D48" s="33">
        <f>+B48/Population!B48*1000</f>
        <v>31.818181818181817</v>
      </c>
      <c r="E48" s="33">
        <f>+B48/'Rating units'!B48*1000</f>
        <v>71.570392944544494</v>
      </c>
    </row>
    <row r="49" spans="1:5" x14ac:dyDescent="0.25">
      <c r="A49" s="12" t="s">
        <v>92</v>
      </c>
      <c r="B49" s="30">
        <v>7389</v>
      </c>
      <c r="D49" s="33">
        <f>+B49/Population!B49*1000</f>
        <v>120.9328968903437</v>
      </c>
      <c r="E49" s="33">
        <f>+B49/'Rating units'!B49*1000</f>
        <v>286.80666071497882</v>
      </c>
    </row>
    <row r="50" spans="1:5" x14ac:dyDescent="0.25">
      <c r="A50" s="12" t="s">
        <v>93</v>
      </c>
      <c r="B50" s="30">
        <v>8905</v>
      </c>
      <c r="D50" s="33">
        <f>+B50/Population!B50*1000</f>
        <v>175.98814229249012</v>
      </c>
      <c r="E50" s="33">
        <f>+B50/'Rating units'!B50*1000</f>
        <v>405.65779883381924</v>
      </c>
    </row>
    <row r="51" spans="1:5" x14ac:dyDescent="0.25">
      <c r="A51" s="12" t="s">
        <v>94</v>
      </c>
      <c r="B51" s="30">
        <v>12544</v>
      </c>
      <c r="D51" s="33">
        <f>+B51/Population!B51*1000</f>
        <v>157.19298245614036</v>
      </c>
      <c r="E51" s="33">
        <f>+B51/'Rating units'!B51*1000</f>
        <v>357.6030560465249</v>
      </c>
    </row>
    <row r="52" spans="1:5" x14ac:dyDescent="0.25">
      <c r="A52" s="12" t="s">
        <v>95</v>
      </c>
      <c r="B52" s="31" t="s">
        <v>51</v>
      </c>
      <c r="D52" s="33"/>
      <c r="E52" s="33"/>
    </row>
    <row r="53" spans="1:5" x14ac:dyDescent="0.25">
      <c r="A53" s="12" t="s">
        <v>96</v>
      </c>
      <c r="B53" s="31">
        <v>0</v>
      </c>
      <c r="D53" s="33"/>
      <c r="E53" s="33"/>
    </row>
    <row r="54" spans="1:5" x14ac:dyDescent="0.25">
      <c r="A54" s="12" t="s">
        <v>97</v>
      </c>
      <c r="B54" s="31">
        <v>0</v>
      </c>
      <c r="D54" s="33">
        <f>+B54/Population!B54*1000</f>
        <v>0</v>
      </c>
      <c r="E54" s="33">
        <f>+B54/'Rating units'!B54*1000</f>
        <v>0</v>
      </c>
    </row>
    <row r="55" spans="1:5" x14ac:dyDescent="0.25">
      <c r="A55" s="12" t="s">
        <v>98</v>
      </c>
      <c r="B55" s="31">
        <v>0</v>
      </c>
      <c r="D55" s="33"/>
      <c r="E55" s="33"/>
    </row>
    <row r="56" spans="1:5" x14ac:dyDescent="0.25">
      <c r="A56" s="12" t="s">
        <v>99</v>
      </c>
      <c r="B56" s="31">
        <v>286</v>
      </c>
      <c r="D56" s="33">
        <f>+B56/Population!B56*1000</f>
        <v>28.657314629258515</v>
      </c>
      <c r="E56" s="33">
        <f>+B56/'Rating units'!B56*1000</f>
        <v>52.525252525252526</v>
      </c>
    </row>
    <row r="57" spans="1:5" x14ac:dyDescent="0.25">
      <c r="A57" s="12" t="s">
        <v>100</v>
      </c>
      <c r="B57" s="30">
        <v>12028</v>
      </c>
      <c r="D57" s="33">
        <f>+B57/Population!B57*1000</f>
        <v>139.37427578215528</v>
      </c>
      <c r="E57" s="33">
        <f>+B57/'Rating units'!B57*1000</f>
        <v>367.42424242424244</v>
      </c>
    </row>
    <row r="58" spans="1:5" x14ac:dyDescent="0.25">
      <c r="A58" s="12" t="s">
        <v>101</v>
      </c>
      <c r="B58" s="31" t="s">
        <v>51</v>
      </c>
      <c r="D58" s="33"/>
      <c r="E58" s="33"/>
    </row>
    <row r="59" spans="1:5" x14ac:dyDescent="0.25">
      <c r="A59" s="12" t="s">
        <v>102</v>
      </c>
      <c r="B59" s="30">
        <v>4600</v>
      </c>
      <c r="D59" s="33">
        <f>+B59/Population!B59*1000</f>
        <v>83.032490974729242</v>
      </c>
      <c r="E59" s="33">
        <f>+B59/'Rating units'!B59*1000</f>
        <v>251.68244241396292</v>
      </c>
    </row>
    <row r="60" spans="1:5" x14ac:dyDescent="0.25">
      <c r="A60" s="12" t="s">
        <v>103</v>
      </c>
      <c r="B60" s="30">
        <v>1331</v>
      </c>
      <c r="D60" s="33">
        <f>+B60/Population!B60*1000</f>
        <v>38.357348703170025</v>
      </c>
      <c r="E60" s="33">
        <f>+B60/'Rating units'!B60*1000</f>
        <v>59.419642857142861</v>
      </c>
    </row>
    <row r="61" spans="1:5" x14ac:dyDescent="0.25">
      <c r="A61" s="12" t="s">
        <v>104</v>
      </c>
      <c r="B61" s="31">
        <v>-85</v>
      </c>
      <c r="D61" s="33">
        <f>+B61/Population!B61*1000</f>
        <v>-5.7432432432432439</v>
      </c>
      <c r="E61" s="33">
        <f>+B61/'Rating units'!B61*1000</f>
        <v>-9.3715545755237049</v>
      </c>
    </row>
    <row r="62" spans="1:5" x14ac:dyDescent="0.25">
      <c r="A62" s="12" t="s">
        <v>105</v>
      </c>
      <c r="B62" s="31" t="s">
        <v>51</v>
      </c>
      <c r="D62" s="33"/>
      <c r="E62" s="33"/>
    </row>
    <row r="63" spans="1:5" x14ac:dyDescent="0.25">
      <c r="A63" s="12" t="s">
        <v>106</v>
      </c>
      <c r="B63" s="30">
        <v>13556</v>
      </c>
      <c r="D63" s="33">
        <f>+B63/Population!B63*1000</f>
        <v>192.28368794326241</v>
      </c>
      <c r="E63" s="33">
        <f>+B63/'Rating units'!B63*1000</f>
        <v>470.69444444444446</v>
      </c>
    </row>
    <row r="64" spans="1:5" x14ac:dyDescent="0.25">
      <c r="A64" s="12" t="s">
        <v>107</v>
      </c>
      <c r="B64" s="31">
        <v>0</v>
      </c>
      <c r="D64" s="33">
        <f>+B64/Population!B64*1000</f>
        <v>0</v>
      </c>
      <c r="E64" s="33">
        <f>+B64/'Rating units'!B64*1000</f>
        <v>0</v>
      </c>
    </row>
    <row r="65" spans="1:5" x14ac:dyDescent="0.25">
      <c r="A65" s="12" t="s">
        <v>108</v>
      </c>
      <c r="B65" s="30">
        <v>1284</v>
      </c>
      <c r="D65" s="33">
        <f>+B65/Population!B65*1000</f>
        <v>22.846975088967969</v>
      </c>
      <c r="E65" s="33">
        <f>+B65/'Rating units'!B65*1000</f>
        <v>55.304302881509237</v>
      </c>
    </row>
    <row r="66" spans="1:5" x14ac:dyDescent="0.25">
      <c r="A66" s="12" t="s">
        <v>109</v>
      </c>
      <c r="B66" s="30">
        <v>2297</v>
      </c>
      <c r="D66" s="33">
        <f>+B66/Population!B66*1000</f>
        <v>82.924187725631768</v>
      </c>
      <c r="E66" s="33">
        <f>+B66/'Rating units'!B66*1000</f>
        <v>154.02668812445518</v>
      </c>
    </row>
    <row r="67" spans="1:5" x14ac:dyDescent="0.25">
      <c r="A67" s="12" t="s">
        <v>110</v>
      </c>
      <c r="B67" s="31">
        <v>0</v>
      </c>
      <c r="D67" s="33">
        <f>+B67/Population!B67*1000</f>
        <v>0</v>
      </c>
      <c r="E67" s="33">
        <f>+B67/'Rating units'!B67*1000</f>
        <v>0</v>
      </c>
    </row>
    <row r="68" spans="1:5" x14ac:dyDescent="0.25">
      <c r="A68" s="12" t="s">
        <v>111</v>
      </c>
      <c r="B68" s="31">
        <v>583</v>
      </c>
      <c r="D68" s="33">
        <f>+B68/Population!B68*1000</f>
        <v>57.722772277227726</v>
      </c>
      <c r="E68" s="33">
        <f>+B68/'Rating units'!B68*1000</f>
        <v>89.007633587786259</v>
      </c>
    </row>
    <row r="69" spans="1:5" x14ac:dyDescent="0.25">
      <c r="A69" s="12" t="s">
        <v>112</v>
      </c>
      <c r="B69" s="30">
        <v>1120</v>
      </c>
      <c r="D69" s="33">
        <f>+B69/Population!B69*1000</f>
        <v>36.245954692556637</v>
      </c>
      <c r="E69" s="33">
        <f>+B69/'Rating units'!B69*1000</f>
        <v>53.130929791271349</v>
      </c>
    </row>
    <row r="70" spans="1:5" x14ac:dyDescent="0.25">
      <c r="A70" s="12" t="s">
        <v>113</v>
      </c>
      <c r="B70" s="31">
        <v>0</v>
      </c>
      <c r="D70" s="33"/>
      <c r="E70" s="33"/>
    </row>
    <row r="71" spans="1:5" x14ac:dyDescent="0.25">
      <c r="A71" s="12" t="s">
        <v>114</v>
      </c>
      <c r="B71" s="31">
        <v>382</v>
      </c>
      <c r="D71" s="33">
        <f>+B71/Population!B71*1000</f>
        <v>41.075268817204304</v>
      </c>
      <c r="E71" s="33">
        <f>+B71/'Rating units'!B71*1000</f>
        <v>86.699954607353604</v>
      </c>
    </row>
    <row r="72" spans="1:5" x14ac:dyDescent="0.25">
      <c r="A72" s="12" t="s">
        <v>115</v>
      </c>
      <c r="B72" s="31">
        <v>150</v>
      </c>
      <c r="D72" s="33"/>
      <c r="E72" s="33"/>
    </row>
    <row r="73" spans="1:5" x14ac:dyDescent="0.25">
      <c r="A73" s="12" t="s">
        <v>116</v>
      </c>
      <c r="B73" s="31">
        <v>649</v>
      </c>
      <c r="D73" s="33">
        <f>+B73/Population!B73*1000</f>
        <v>36.980056980056979</v>
      </c>
      <c r="E73" s="33">
        <f>+B73/'Rating units'!B73*1000</f>
        <v>60.467716388707721</v>
      </c>
    </row>
    <row r="74" spans="1:5" x14ac:dyDescent="0.25">
      <c r="A74" s="12" t="s">
        <v>117</v>
      </c>
      <c r="B74" s="30">
        <v>3907</v>
      </c>
      <c r="D74" s="33">
        <f>+B74/Population!B74*1000</f>
        <v>77.828685258964157</v>
      </c>
      <c r="E74" s="33">
        <f>+B74/'Rating units'!B74*1000</f>
        <v>163.83612194406004</v>
      </c>
    </row>
    <row r="75" spans="1:5" x14ac:dyDescent="0.25">
      <c r="A75" s="12" t="s">
        <v>118</v>
      </c>
      <c r="B75" s="30">
        <v>3617</v>
      </c>
      <c r="D75" s="33">
        <f>+B75/Population!B75*1000</f>
        <v>99.917127071823202</v>
      </c>
      <c r="E75" s="33">
        <f>+B75/'Rating units'!B75*1000</f>
        <v>163.2220216606498</v>
      </c>
    </row>
    <row r="76" spans="1:5" x14ac:dyDescent="0.25">
      <c r="A76" s="12" t="s">
        <v>119</v>
      </c>
      <c r="B76" s="30">
        <v>9393</v>
      </c>
      <c r="D76" s="33">
        <f>+B76/Population!B76*1000</f>
        <v>73.268330733229334</v>
      </c>
      <c r="E76" s="33">
        <f>+B76/'Rating units'!B76*1000</f>
        <v>177.54801149251475</v>
      </c>
    </row>
    <row r="77" spans="1:5" x14ac:dyDescent="0.25">
      <c r="A77" s="12" t="s">
        <v>120</v>
      </c>
      <c r="B77" s="31">
        <v>864</v>
      </c>
      <c r="D77" s="33">
        <f>+B77/Population!B77*1000</f>
        <v>30.422535211267604</v>
      </c>
      <c r="E77" s="33">
        <f>+B77/'Rating units'!B77*1000</f>
        <v>31.847344941958422</v>
      </c>
    </row>
    <row r="78" spans="1:5" x14ac:dyDescent="0.25">
      <c r="A78" s="12" t="s">
        <v>121</v>
      </c>
      <c r="B78" s="30">
        <v>4589</v>
      </c>
      <c r="D78" s="33">
        <f>+B78/Population!B78*1000</f>
        <v>98.265524625267659</v>
      </c>
      <c r="E78" s="33">
        <f>+B78/'Rating units'!B78*1000</f>
        <v>203.06208239302623</v>
      </c>
    </row>
    <row r="79" spans="1:5" x14ac:dyDescent="0.25">
      <c r="A79" s="12" t="s">
        <v>122</v>
      </c>
      <c r="B79" s="30">
        <v>4049</v>
      </c>
      <c r="D79" s="33">
        <f>+B79/Population!B79*1000</f>
        <v>95.046948356807505</v>
      </c>
      <c r="E79" s="33">
        <f>+B79/'Rating units'!B79*1000</f>
        <v>239.92652287271866</v>
      </c>
    </row>
    <row r="80" spans="1:5" x14ac:dyDescent="0.25">
      <c r="A80" s="12" t="s">
        <v>123</v>
      </c>
      <c r="B80" s="30">
        <v>3293</v>
      </c>
      <c r="D80" s="33">
        <f>+B80/Population!B80*1000</f>
        <v>46.25</v>
      </c>
      <c r="E80" s="33">
        <f>+B80/'Rating units'!B80*1000</f>
        <v>113.61440794921336</v>
      </c>
    </row>
    <row r="81" spans="1:5" x14ac:dyDescent="0.25">
      <c r="A81" s="12" t="s">
        <v>124</v>
      </c>
      <c r="B81" s="31">
        <v>0</v>
      </c>
      <c r="D81" s="33"/>
      <c r="E81" s="33"/>
    </row>
    <row r="82" spans="1:5" x14ac:dyDescent="0.25">
      <c r="A82" s="12" t="s">
        <v>125</v>
      </c>
      <c r="B82" s="30">
        <v>3968</v>
      </c>
      <c r="D82" s="33">
        <f>+B82/Population!B82*1000</f>
        <v>68.650519031141869</v>
      </c>
      <c r="E82" s="33">
        <f>+B82/'Rating units'!B82*1000</f>
        <v>164.82512253883857</v>
      </c>
    </row>
    <row r="83" spans="1:5" x14ac:dyDescent="0.25">
      <c r="A83" s="12" t="s">
        <v>126</v>
      </c>
      <c r="B83" s="31">
        <v>186</v>
      </c>
      <c r="D83" s="33">
        <f>+B83/Population!B83*1000</f>
        <v>23.39622641509434</v>
      </c>
      <c r="E83" s="33">
        <f>+B83/'Rating units'!B83*1000</f>
        <v>20.740410347903659</v>
      </c>
    </row>
    <row r="84" spans="1:5" x14ac:dyDescent="0.25">
      <c r="A84" s="12" t="s">
        <v>127</v>
      </c>
      <c r="B84" s="30">
        <v>1991</v>
      </c>
      <c r="D84" s="33">
        <f>+B84/Population!B84*1000</f>
        <v>38.585271317829452</v>
      </c>
      <c r="E84" s="33">
        <f>+B84/'Rating units'!B84*1000</f>
        <v>95.587882279514133</v>
      </c>
    </row>
    <row r="85" spans="1:5" x14ac:dyDescent="0.25">
      <c r="A85" s="12" t="s">
        <v>128</v>
      </c>
      <c r="B85" s="31">
        <v>330</v>
      </c>
      <c r="D85" s="33">
        <f>+B85/Population!B85*1000</f>
        <v>40.490797546012274</v>
      </c>
      <c r="E85" s="33">
        <f>+B85/'Rating units'!B85*1000</f>
        <v>45.354590434304562</v>
      </c>
    </row>
    <row r="86" spans="1:5" x14ac:dyDescent="0.25">
      <c r="A86" s="12" t="s">
        <v>129</v>
      </c>
      <c r="B86" s="31" t="s">
        <v>51</v>
      </c>
      <c r="D86" s="33"/>
      <c r="E86" s="33"/>
    </row>
    <row r="87" spans="1:5" x14ac:dyDescent="0.25">
      <c r="A87" s="12" t="s">
        <v>130</v>
      </c>
      <c r="B87" s="30">
        <v>1544</v>
      </c>
      <c r="D87" s="33">
        <f>+B87/Population!B87*1000</f>
        <v>69.864253393665152</v>
      </c>
      <c r="E87" s="33">
        <f>+B87/'Rating units'!B87*1000</f>
        <v>116.95197697318588</v>
      </c>
    </row>
    <row r="88" spans="1:5" x14ac:dyDescent="0.25">
      <c r="A88" s="12" t="s">
        <v>131</v>
      </c>
      <c r="B88" s="31">
        <v>220</v>
      </c>
      <c r="D88" s="33">
        <f>+B88/Population!B88*1000</f>
        <v>22.77432712215321</v>
      </c>
      <c r="E88" s="33">
        <f>+B88/'Rating units'!B88*1000</f>
        <v>37.453183520599254</v>
      </c>
    </row>
    <row r="89" spans="1:5" x14ac:dyDescent="0.25">
      <c r="A89" s="12" t="s">
        <v>132</v>
      </c>
      <c r="B89" s="30">
        <v>5216</v>
      </c>
      <c r="D89" s="33">
        <f>+B89/Population!B89*1000</f>
        <v>119.08675799086758</v>
      </c>
      <c r="E89" s="33">
        <f>+B89/'Rating units'!B89*1000</f>
        <v>249.16403936180376</v>
      </c>
    </row>
    <row r="90" spans="1:5" x14ac:dyDescent="0.25">
      <c r="A90" s="12" t="s">
        <v>133</v>
      </c>
      <c r="B90" s="30">
        <v>37934</v>
      </c>
      <c r="D90" s="33">
        <f>+B90/Population!B90*1000</f>
        <v>182.46272246272247</v>
      </c>
      <c r="E90" s="33">
        <f>+B90/'Rating units'!B90*1000</f>
        <v>493.3669753407554</v>
      </c>
    </row>
    <row r="91" spans="1:5" x14ac:dyDescent="0.25">
      <c r="A91" s="12" t="s">
        <v>134</v>
      </c>
      <c r="B91" s="31">
        <v>0</v>
      </c>
      <c r="D91" s="33"/>
      <c r="E91" s="33"/>
    </row>
    <row r="92" spans="1:5" x14ac:dyDescent="0.25">
      <c r="A92" s="12" t="s">
        <v>135</v>
      </c>
      <c r="B92" s="30">
        <v>1900</v>
      </c>
      <c r="D92" s="33">
        <f>+B92/Population!B92*1000</f>
        <v>39.7489539748954</v>
      </c>
      <c r="E92" s="33">
        <f>+B92/'Rating units'!B92*1000</f>
        <v>92.125678820791308</v>
      </c>
    </row>
    <row r="93" spans="1:5" x14ac:dyDescent="0.25">
      <c r="A93" s="12" t="s">
        <v>136</v>
      </c>
      <c r="B93" s="30">
        <v>1106</v>
      </c>
      <c r="D93" s="33">
        <f>+B93/Population!B93*1000</f>
        <v>126.25570776255707</v>
      </c>
      <c r="E93" s="33">
        <f>+B93/'Rating units'!B93*1000</f>
        <v>166.6415549193913</v>
      </c>
    </row>
    <row r="94" spans="1:5" x14ac:dyDescent="0.25">
      <c r="A94" s="12" t="s">
        <v>137</v>
      </c>
      <c r="B94" s="30">
        <v>1709</v>
      </c>
      <c r="D94" s="33">
        <f>+B94/Population!B94*1000</f>
        <v>48.828571428571429</v>
      </c>
      <c r="E94" s="33">
        <f>+B94/'Rating units'!B94*1000</f>
        <v>102.59950771447438</v>
      </c>
    </row>
    <row r="95" spans="1:5" x14ac:dyDescent="0.25">
      <c r="A95" s="12" t="s">
        <v>138</v>
      </c>
      <c r="B95" s="31">
        <v>0</v>
      </c>
      <c r="D95" s="33">
        <f>+B95/Population!B95*1000</f>
        <v>0</v>
      </c>
      <c r="E95" s="33">
        <f>+B95/'Rating units'!B95*1000</f>
        <v>0</v>
      </c>
    </row>
    <row r="96" spans="1:5" x14ac:dyDescent="0.25">
      <c r="A96" s="12" t="s">
        <v>139</v>
      </c>
      <c r="B96" s="31">
        <v>0</v>
      </c>
      <c r="D96" s="33"/>
      <c r="E96" s="33"/>
    </row>
    <row r="97" spans="1:5" x14ac:dyDescent="0.25">
      <c r="A97" s="12" t="s">
        <v>140</v>
      </c>
      <c r="B97" s="30">
        <v>80667</v>
      </c>
      <c r="D97" s="33"/>
      <c r="E97" s="33"/>
    </row>
    <row r="98" spans="1:5" x14ac:dyDescent="0.25">
      <c r="A98" s="12" t="s">
        <v>141</v>
      </c>
      <c r="B98" s="30">
        <v>455758</v>
      </c>
      <c r="D98" s="33"/>
      <c r="E98" s="33"/>
    </row>
    <row r="99" spans="1:5" x14ac:dyDescent="0.25">
      <c r="A99" s="107" t="s">
        <v>142</v>
      </c>
      <c r="B99" s="107"/>
    </row>
    <row r="100" spans="1:5" x14ac:dyDescent="0.25">
      <c r="A100" s="103" t="s">
        <v>143</v>
      </c>
      <c r="B100" s="103"/>
    </row>
    <row r="101" spans="1:5" x14ac:dyDescent="0.25">
      <c r="A101" s="103" t="s">
        <v>144</v>
      </c>
      <c r="B101" s="103"/>
    </row>
    <row r="102" spans="1:5" x14ac:dyDescent="0.25">
      <c r="A102" s="103"/>
      <c r="B102" s="103"/>
    </row>
    <row r="103" spans="1:5" x14ac:dyDescent="0.25">
      <c r="A103" s="107" t="s">
        <v>145</v>
      </c>
      <c r="B103" s="107"/>
    </row>
    <row r="104" spans="1:5" x14ac:dyDescent="0.25">
      <c r="A104" s="103" t="s">
        <v>146</v>
      </c>
      <c r="B104" s="103"/>
    </row>
    <row r="105" spans="1:5" x14ac:dyDescent="0.25">
      <c r="A105" s="103"/>
      <c r="B105" s="103"/>
    </row>
    <row r="106" spans="1:5" x14ac:dyDescent="0.25">
      <c r="A106" s="103" t="s">
        <v>147</v>
      </c>
      <c r="B106" s="103"/>
    </row>
    <row r="107" spans="1:5" x14ac:dyDescent="0.25">
      <c r="A107" s="103" t="s">
        <v>148</v>
      </c>
      <c r="B107" s="103"/>
    </row>
    <row r="108" spans="1:5" x14ac:dyDescent="0.25">
      <c r="A108" s="103" t="s">
        <v>149</v>
      </c>
      <c r="B108" s="103"/>
    </row>
    <row r="109" spans="1:5" x14ac:dyDescent="0.25">
      <c r="A109" s="103" t="s">
        <v>150</v>
      </c>
      <c r="B109" s="103"/>
    </row>
    <row r="110" spans="1:5" x14ac:dyDescent="0.25">
      <c r="A110" s="103" t="s">
        <v>151</v>
      </c>
      <c r="B110" s="103"/>
    </row>
    <row r="111" spans="1:5" x14ac:dyDescent="0.25">
      <c r="A111" s="103" t="s">
        <v>152</v>
      </c>
      <c r="B111" s="103"/>
    </row>
    <row r="112" spans="1:5" x14ac:dyDescent="0.25">
      <c r="A112" s="103" t="s">
        <v>153</v>
      </c>
      <c r="B112" s="103"/>
    </row>
    <row r="113" spans="1:2" x14ac:dyDescent="0.25">
      <c r="A113" s="103"/>
      <c r="B113" s="103"/>
    </row>
    <row r="114" spans="1:2" x14ac:dyDescent="0.25">
      <c r="A114" s="103" t="s">
        <v>154</v>
      </c>
      <c r="B114" s="103"/>
    </row>
    <row r="115" spans="1:2" x14ac:dyDescent="0.25">
      <c r="A115" s="103"/>
      <c r="B115" s="103"/>
    </row>
    <row r="116" spans="1:2" x14ac:dyDescent="0.25">
      <c r="A116" s="103" t="s">
        <v>155</v>
      </c>
      <c r="B116" s="103"/>
    </row>
    <row r="117" spans="1:2" x14ac:dyDescent="0.25">
      <c r="A117" s="103" t="s">
        <v>156</v>
      </c>
      <c r="B117" s="103"/>
    </row>
    <row r="118" spans="1:2" x14ac:dyDescent="0.25">
      <c r="A118" s="103"/>
      <c r="B118" s="103"/>
    </row>
    <row r="119" spans="1:2" x14ac:dyDescent="0.25">
      <c r="A119" s="103" t="s">
        <v>157</v>
      </c>
      <c r="B119" s="103"/>
    </row>
    <row r="120" spans="1:2" x14ac:dyDescent="0.25">
      <c r="A120" s="103" t="s">
        <v>158</v>
      </c>
      <c r="B120" s="103"/>
    </row>
    <row r="121" spans="1:2" x14ac:dyDescent="0.25">
      <c r="A121" s="103"/>
      <c r="B121" s="103"/>
    </row>
    <row r="122" spans="1:2" x14ac:dyDescent="0.25">
      <c r="A122" s="103" t="s">
        <v>159</v>
      </c>
      <c r="B122" s="103"/>
    </row>
    <row r="123" spans="1:2" x14ac:dyDescent="0.25">
      <c r="A123" s="103" t="s">
        <v>160</v>
      </c>
      <c r="B123" s="103"/>
    </row>
    <row r="124" spans="1:2" x14ac:dyDescent="0.25">
      <c r="A124" s="103" t="s">
        <v>161</v>
      </c>
      <c r="B124" s="103"/>
    </row>
    <row r="125" spans="1:2" x14ac:dyDescent="0.25">
      <c r="A125" s="104" t="s">
        <v>162</v>
      </c>
      <c r="B125" s="104"/>
    </row>
    <row r="126" spans="1:2" x14ac:dyDescent="0.25">
      <c r="A126" s="103"/>
      <c r="B126" s="103"/>
    </row>
  </sheetData>
  <mergeCells count="30">
    <mergeCell ref="A102:B102"/>
    <mergeCell ref="A3:B3"/>
    <mergeCell ref="A4:A5"/>
    <mergeCell ref="A99:B99"/>
    <mergeCell ref="A100:B100"/>
    <mergeCell ref="A101:B101"/>
    <mergeCell ref="A114:B114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26:B126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</mergeCells>
  <hyperlinks>
    <hyperlink ref="A1" location="Index!A1" display="Index" xr:uid="{00000000-0004-0000-2400-000000000000}"/>
    <hyperlink ref="A125" r:id="rId1" display="mailto:info@stats.govt.nz" xr:uid="{00000000-0004-0000-2400-000001000000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126"/>
  <sheetViews>
    <sheetView workbookViewId="0"/>
  </sheetViews>
  <sheetFormatPr defaultRowHeight="15" x14ac:dyDescent="0.25"/>
  <cols>
    <col min="1" max="1" width="57.85546875" style="15" customWidth="1"/>
    <col min="2" max="2" width="39.2851562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3" spans="1:7" ht="15" customHeight="1" x14ac:dyDescent="0.25">
      <c r="A3" s="105" t="s">
        <v>46</v>
      </c>
      <c r="B3" s="105"/>
      <c r="D3" s="16" t="s">
        <v>163</v>
      </c>
      <c r="E3" s="16" t="s">
        <v>164</v>
      </c>
      <c r="F3" s="1"/>
      <c r="G3" s="16"/>
    </row>
    <row r="4" spans="1:7" x14ac:dyDescent="0.25">
      <c r="A4" s="106"/>
      <c r="B4" s="28" t="s">
        <v>17</v>
      </c>
    </row>
    <row r="5" spans="1:7" x14ac:dyDescent="0.25">
      <c r="A5" s="106"/>
      <c r="B5" s="28" t="s">
        <v>166</v>
      </c>
    </row>
    <row r="6" spans="1:7" x14ac:dyDescent="0.25">
      <c r="A6" s="12" t="s">
        <v>48</v>
      </c>
      <c r="B6" s="29"/>
    </row>
    <row r="7" spans="1:7" x14ac:dyDescent="0.25">
      <c r="A7" s="12" t="s">
        <v>49</v>
      </c>
      <c r="B7" s="30">
        <v>9236</v>
      </c>
      <c r="D7" s="33">
        <f>+B7/Population!B7*1000</f>
        <v>274.06528189910978</v>
      </c>
      <c r="E7" s="33">
        <f>+B7/'Rating units'!B7*1000</f>
        <v>599.85711502240702</v>
      </c>
    </row>
    <row r="8" spans="1:7" x14ac:dyDescent="0.25">
      <c r="A8" s="12" t="s">
        <v>50</v>
      </c>
      <c r="B8" s="31" t="s">
        <v>51</v>
      </c>
      <c r="D8" s="33"/>
      <c r="E8" s="33"/>
    </row>
    <row r="9" spans="1:7" x14ac:dyDescent="0.25">
      <c r="A9" s="12" t="s">
        <v>52</v>
      </c>
      <c r="B9" s="30">
        <v>292047</v>
      </c>
      <c r="D9" s="33">
        <f>+B9/Population!B9*1000</f>
        <v>180.90126362735381</v>
      </c>
      <c r="E9" s="33">
        <f>+B9/'Rating units'!B9*1000</f>
        <v>551.24841447209474</v>
      </c>
    </row>
    <row r="10" spans="1:7" x14ac:dyDescent="0.25">
      <c r="A10" s="12" t="s">
        <v>53</v>
      </c>
      <c r="B10" s="31" t="s">
        <v>51</v>
      </c>
      <c r="D10" s="33"/>
      <c r="E10" s="33"/>
    </row>
    <row r="11" spans="1:7" x14ac:dyDescent="0.25">
      <c r="A11" s="12" t="s">
        <v>54</v>
      </c>
      <c r="B11" s="31" t="s">
        <v>51</v>
      </c>
      <c r="D11" s="33"/>
      <c r="E11" s="33"/>
    </row>
    <row r="12" spans="1:7" x14ac:dyDescent="0.25">
      <c r="A12" s="12" t="s">
        <v>55</v>
      </c>
      <c r="B12" s="31">
        <v>0</v>
      </c>
      <c r="D12" s="33"/>
      <c r="E12" s="33"/>
    </row>
    <row r="13" spans="1:7" x14ac:dyDescent="0.25">
      <c r="A13" s="12" t="s">
        <v>56</v>
      </c>
      <c r="B13" s="31" t="s">
        <v>51</v>
      </c>
      <c r="D13" s="33"/>
      <c r="E13" s="33"/>
    </row>
    <row r="14" spans="1:7" x14ac:dyDescent="0.25">
      <c r="A14" s="12" t="s">
        <v>57</v>
      </c>
      <c r="B14" s="31">
        <v>349</v>
      </c>
      <c r="D14" s="33"/>
      <c r="E14" s="33"/>
    </row>
    <row r="15" spans="1:7" x14ac:dyDescent="0.25">
      <c r="A15" s="12" t="s">
        <v>58</v>
      </c>
      <c r="B15" s="30">
        <v>2489</v>
      </c>
      <c r="D15" s="33">
        <f>+B15/Population!B15*1000</f>
        <v>244.01960784313727</v>
      </c>
      <c r="E15" s="33">
        <f>+B15/'Rating units'!B15*1000</f>
        <v>330.45671800318638</v>
      </c>
    </row>
    <row r="16" spans="1:7" x14ac:dyDescent="0.25">
      <c r="A16" s="12" t="s">
        <v>59</v>
      </c>
      <c r="B16" s="31">
        <v>0</v>
      </c>
      <c r="D16" s="33"/>
      <c r="E16" s="33"/>
    </row>
    <row r="17" spans="1:5" x14ac:dyDescent="0.25">
      <c r="A17" s="12" t="s">
        <v>60</v>
      </c>
      <c r="B17" s="31">
        <v>922</v>
      </c>
      <c r="D17" s="33">
        <f>+B17/Population!B17*1000</f>
        <v>103.59550561797754</v>
      </c>
      <c r="E17" s="33">
        <f>+B17/'Rating units'!B17*1000</f>
        <v>194.10526315789471</v>
      </c>
    </row>
    <row r="18" spans="1:5" x14ac:dyDescent="0.25">
      <c r="A18" s="12" t="s">
        <v>61</v>
      </c>
      <c r="B18" s="30">
        <v>1510</v>
      </c>
      <c r="D18" s="33">
        <f>+B18/Population!B18*1000</f>
        <v>111.02941176470587</v>
      </c>
      <c r="E18" s="33">
        <f>+B18/'Rating units'!B18*1000</f>
        <v>195.44395547501941</v>
      </c>
    </row>
    <row r="19" spans="1:5" x14ac:dyDescent="0.25">
      <c r="A19" s="12" t="s">
        <v>62</v>
      </c>
      <c r="B19" s="30">
        <v>2518</v>
      </c>
      <c r="D19" s="33">
        <f>+B19/Population!B19*1000</f>
        <v>127.81725888324874</v>
      </c>
      <c r="E19" s="33">
        <f>+B19/'Rating units'!B19*1000</f>
        <v>182.00216841344417</v>
      </c>
    </row>
    <row r="20" spans="1:5" x14ac:dyDescent="0.25">
      <c r="A20" s="12" t="s">
        <v>63</v>
      </c>
      <c r="B20" s="31">
        <v>0</v>
      </c>
      <c r="D20" s="33">
        <f>+B20/Population!B20*1000</f>
        <v>0</v>
      </c>
      <c r="E20" s="33">
        <f>+B20/'Rating units'!B20*1000</f>
        <v>0</v>
      </c>
    </row>
    <row r="21" spans="1:5" x14ac:dyDescent="0.25">
      <c r="A21" s="12" t="s">
        <v>64</v>
      </c>
      <c r="B21" s="30">
        <v>78629</v>
      </c>
      <c r="D21" s="33">
        <f>+B21/Population!B21*1000</f>
        <v>209.73326220325418</v>
      </c>
      <c r="E21" s="33">
        <f>+B21/'Rating units'!B21*1000</f>
        <v>477.20748441757854</v>
      </c>
    </row>
    <row r="22" spans="1:5" x14ac:dyDescent="0.25">
      <c r="A22" s="12" t="s">
        <v>65</v>
      </c>
      <c r="B22" s="30">
        <v>1650</v>
      </c>
      <c r="D22" s="33">
        <f>+B22/Population!B22*1000</f>
        <v>94.555873925501444</v>
      </c>
      <c r="E22" s="33">
        <f>+B22/'Rating units'!B22*1000</f>
        <v>126.9328409877683</v>
      </c>
    </row>
    <row r="23" spans="1:5" x14ac:dyDescent="0.25">
      <c r="A23" s="12" t="s">
        <v>66</v>
      </c>
      <c r="B23" s="30">
        <v>25167</v>
      </c>
      <c r="D23" s="33">
        <f>+B23/Population!B23*1000</f>
        <v>198.16535433070868</v>
      </c>
      <c r="E23" s="33">
        <f>+B23/'Rating units'!B23*1000</f>
        <v>453.04314953826213</v>
      </c>
    </row>
    <row r="24" spans="1:5" x14ac:dyDescent="0.25">
      <c r="A24" s="12" t="s">
        <v>67</v>
      </c>
      <c r="B24" s="30">
        <v>6097</v>
      </c>
      <c r="D24" s="33">
        <f>+B24/Population!B24*1000</f>
        <v>98.338709677419359</v>
      </c>
      <c r="E24" s="33">
        <f>+B24/'Rating units'!B24*1000</f>
        <v>151.79127144173077</v>
      </c>
    </row>
    <row r="25" spans="1:5" x14ac:dyDescent="0.25">
      <c r="A25" s="12" t="s">
        <v>68</v>
      </c>
      <c r="B25" s="31" t="s">
        <v>51</v>
      </c>
      <c r="D25" s="33"/>
      <c r="E25" s="33"/>
    </row>
    <row r="26" spans="1:5" x14ac:dyDescent="0.25">
      <c r="A26" s="12" t="s">
        <v>69</v>
      </c>
      <c r="B26" s="30">
        <v>5081</v>
      </c>
      <c r="D26" s="33">
        <f>+B26/Population!B26*1000</f>
        <v>106.29707112970711</v>
      </c>
      <c r="E26" s="33">
        <f>+B26/'Rating units'!B26*1000</f>
        <v>215.02327549724924</v>
      </c>
    </row>
    <row r="27" spans="1:5" x14ac:dyDescent="0.25">
      <c r="A27" s="12" t="s">
        <v>70</v>
      </c>
      <c r="B27" s="30">
        <v>3272</v>
      </c>
      <c r="D27" s="33">
        <f>+B27/Population!B27*1000</f>
        <v>262.81124497991971</v>
      </c>
      <c r="E27" s="33">
        <f>+B27/'Rating units'!B27*1000</f>
        <v>541.54253558424364</v>
      </c>
    </row>
    <row r="28" spans="1:5" x14ac:dyDescent="0.25">
      <c r="A28" s="12" t="s">
        <v>71</v>
      </c>
      <c r="B28" s="30">
        <v>7207</v>
      </c>
      <c r="D28" s="33"/>
      <c r="E28" s="33"/>
    </row>
    <row r="29" spans="1:5" x14ac:dyDescent="0.25">
      <c r="A29" s="12" t="s">
        <v>72</v>
      </c>
      <c r="B29" s="30">
        <v>3394</v>
      </c>
      <c r="D29" s="33">
        <f>+B29/Population!B29*1000</f>
        <v>250.47970479704796</v>
      </c>
      <c r="E29" s="33">
        <f>+B29/'Rating units'!B29*1000</f>
        <v>372.72128267076653</v>
      </c>
    </row>
    <row r="30" spans="1:5" x14ac:dyDescent="0.25">
      <c r="A30" s="12" t="s">
        <v>73</v>
      </c>
      <c r="B30" s="30">
        <v>52176</v>
      </c>
      <c r="D30" s="33">
        <f>+B30/Population!B30*1000</f>
        <v>323.67245657568236</v>
      </c>
      <c r="E30" s="33">
        <f>+B30/'Rating units'!B30*1000</f>
        <v>921.83745583038865</v>
      </c>
    </row>
    <row r="31" spans="1:5" x14ac:dyDescent="0.25">
      <c r="A31" s="12" t="s">
        <v>74</v>
      </c>
      <c r="B31" s="30">
        <v>13914</v>
      </c>
      <c r="D31" s="33">
        <f>+B31/Population!B31*1000</f>
        <v>177.02290076335876</v>
      </c>
      <c r="E31" s="33">
        <f>+B31/'Rating units'!B31*1000</f>
        <v>452.12022745735175</v>
      </c>
    </row>
    <row r="32" spans="1:5" x14ac:dyDescent="0.25">
      <c r="A32" s="12" t="s">
        <v>75</v>
      </c>
      <c r="B32" s="30">
        <v>2937</v>
      </c>
      <c r="D32" s="33">
        <f>+B32/Population!B32*1000</f>
        <v>150.23017902813299</v>
      </c>
      <c r="E32" s="33">
        <f>+B32/'Rating units'!B32*1000</f>
        <v>275.28353172743465</v>
      </c>
    </row>
    <row r="33" spans="1:5" x14ac:dyDescent="0.25">
      <c r="A33" s="12" t="s">
        <v>76</v>
      </c>
      <c r="B33" s="31">
        <v>0</v>
      </c>
      <c r="D33" s="33"/>
      <c r="E33" s="33"/>
    </row>
    <row r="34" spans="1:5" x14ac:dyDescent="0.25">
      <c r="A34" s="12" t="s">
        <v>77</v>
      </c>
      <c r="B34" s="30">
        <v>3951</v>
      </c>
      <c r="D34" s="33">
        <f>+B34/Population!B34*1000</f>
        <v>123.85579937304075</v>
      </c>
      <c r="E34" s="33">
        <f>+B34/'Rating units'!B34*1000</f>
        <v>218.58921161825725</v>
      </c>
    </row>
    <row r="35" spans="1:5" x14ac:dyDescent="0.25">
      <c r="A35" s="12" t="s">
        <v>78</v>
      </c>
      <c r="B35" s="30">
        <v>1115</v>
      </c>
      <c r="D35" s="33">
        <f>+B35/Population!B35*1000</f>
        <v>87.795275590551185</v>
      </c>
      <c r="E35" s="33">
        <f>+B35/'Rating units'!B35*1000</f>
        <v>139.30534732633683</v>
      </c>
    </row>
    <row r="36" spans="1:5" x14ac:dyDescent="0.25">
      <c r="A36" s="12" t="s">
        <v>79</v>
      </c>
      <c r="B36" s="30">
        <v>21389</v>
      </c>
      <c r="D36" s="33">
        <f>+B36/Population!B36*1000</f>
        <v>206.85686653771759</v>
      </c>
      <c r="E36" s="33">
        <f>+B36/'Rating units'!B36*1000</f>
        <v>551.27709477048381</v>
      </c>
    </row>
    <row r="37" spans="1:5" x14ac:dyDescent="0.25">
      <c r="A37" s="12" t="s">
        <v>80</v>
      </c>
      <c r="B37" s="30">
        <v>14505</v>
      </c>
      <c r="D37" s="33">
        <f>+B37/Population!B37*1000</f>
        <v>265.17367458866545</v>
      </c>
      <c r="E37" s="33">
        <f>+B37/'Rating units'!B37*1000</f>
        <v>575.36691788972632</v>
      </c>
    </row>
    <row r="38" spans="1:5" x14ac:dyDescent="0.25">
      <c r="A38" s="12" t="s">
        <v>81</v>
      </c>
      <c r="B38" s="31">
        <v>623</v>
      </c>
      <c r="D38" s="33">
        <f>+B38/Population!B38*1000</f>
        <v>167.02412868632706</v>
      </c>
      <c r="E38" s="33">
        <f>+B38/'Rating units'!B38*1000</f>
        <v>182.91250733998825</v>
      </c>
    </row>
    <row r="39" spans="1:5" x14ac:dyDescent="0.25">
      <c r="A39" s="12" t="s">
        <v>82</v>
      </c>
      <c r="B39" s="30">
        <v>2788</v>
      </c>
      <c r="D39" s="33">
        <f>+B39/Population!B39*1000</f>
        <v>128.47926267281107</v>
      </c>
      <c r="E39" s="33">
        <f>+B39/'Rating units'!B39*1000</f>
        <v>196.10325666455651</v>
      </c>
    </row>
    <row r="40" spans="1:5" x14ac:dyDescent="0.25">
      <c r="A40" s="12" t="s">
        <v>83</v>
      </c>
      <c r="B40" s="30">
        <v>10712</v>
      </c>
      <c r="D40" s="33">
        <f>+B40/Population!B40*1000</f>
        <v>205.60460652591169</v>
      </c>
      <c r="E40" s="33">
        <f>+B40/'Rating units'!B40*1000</f>
        <v>436.99261616285236</v>
      </c>
    </row>
    <row r="41" spans="1:5" x14ac:dyDescent="0.25">
      <c r="A41" s="12" t="s">
        <v>84</v>
      </c>
      <c r="B41" s="30">
        <v>2614</v>
      </c>
      <c r="D41" s="33">
        <f>+B41/Population!B41*1000</f>
        <v>384.41176470588232</v>
      </c>
      <c r="E41" s="33">
        <f>+B41/'Rating units'!B41*1000</f>
        <v>892.75956284153006</v>
      </c>
    </row>
    <row r="42" spans="1:5" x14ac:dyDescent="0.25">
      <c r="A42" s="12" t="s">
        <v>85</v>
      </c>
      <c r="B42" s="30">
        <v>1968</v>
      </c>
      <c r="D42" s="33">
        <f>+B42/Population!B42*1000</f>
        <v>435.39823008849561</v>
      </c>
      <c r="E42" s="33">
        <f>+B42/'Rating units'!B42*1000</f>
        <v>443.04367402071136</v>
      </c>
    </row>
    <row r="43" spans="1:5" x14ac:dyDescent="0.25">
      <c r="A43" s="12" t="s">
        <v>86</v>
      </c>
      <c r="B43" s="30">
        <v>3424</v>
      </c>
      <c r="D43" s="33">
        <f>+B43/Population!B43*1000</f>
        <v>114.8993288590604</v>
      </c>
      <c r="E43" s="33">
        <f>+B43/'Rating units'!B43*1000</f>
        <v>234.05564290108688</v>
      </c>
    </row>
    <row r="44" spans="1:5" x14ac:dyDescent="0.25">
      <c r="A44" s="12" t="s">
        <v>87</v>
      </c>
      <c r="B44" s="30">
        <v>2082</v>
      </c>
      <c r="D44" s="33"/>
      <c r="E44" s="33"/>
    </row>
    <row r="45" spans="1:5" x14ac:dyDescent="0.25">
      <c r="A45" s="12" t="s">
        <v>88</v>
      </c>
      <c r="B45" s="31" t="s">
        <v>51</v>
      </c>
      <c r="D45" s="33"/>
      <c r="E45" s="33"/>
    </row>
    <row r="46" spans="1:5" x14ac:dyDescent="0.25">
      <c r="A46" s="12" t="s">
        <v>89</v>
      </c>
      <c r="B46" s="30">
        <v>7208</v>
      </c>
      <c r="D46" s="33">
        <f>+B46/Population!B46*1000</f>
        <v>158.41758241758242</v>
      </c>
      <c r="E46" s="33">
        <f>+B46/'Rating units'!B46*1000</f>
        <v>272.21571811624307</v>
      </c>
    </row>
    <row r="47" spans="1:5" x14ac:dyDescent="0.25">
      <c r="A47" s="12" t="s">
        <v>90</v>
      </c>
      <c r="B47" s="30">
        <v>3827</v>
      </c>
      <c r="D47" s="33">
        <f>+B47/Population!B47*1000</f>
        <v>155.56910569105693</v>
      </c>
      <c r="E47" s="33">
        <f>+B47/'Rating units'!B47*1000</f>
        <v>313.94585726004919</v>
      </c>
    </row>
    <row r="48" spans="1:5" x14ac:dyDescent="0.25">
      <c r="A48" s="12" t="s">
        <v>91</v>
      </c>
      <c r="B48" s="30">
        <v>3242</v>
      </c>
      <c r="D48" s="33">
        <f>+B48/Population!B48*1000</f>
        <v>95.073313782991207</v>
      </c>
      <c r="E48" s="33">
        <f>+B48/'Rating units'!B48*1000</f>
        <v>213.85365338821495</v>
      </c>
    </row>
    <row r="49" spans="1:5" x14ac:dyDescent="0.25">
      <c r="A49" s="12" t="s">
        <v>92</v>
      </c>
      <c r="B49" s="30">
        <v>10209</v>
      </c>
      <c r="D49" s="33">
        <f>+B49/Population!B49*1000</f>
        <v>167.08674304418986</v>
      </c>
      <c r="E49" s="33">
        <f>+B49/'Rating units'!B49*1000</f>
        <v>396.26596281488958</v>
      </c>
    </row>
    <row r="50" spans="1:5" x14ac:dyDescent="0.25">
      <c r="A50" s="12" t="s">
        <v>93</v>
      </c>
      <c r="B50" s="30">
        <v>11765</v>
      </c>
      <c r="D50" s="33">
        <f>+B50/Population!B50*1000</f>
        <v>232.50988142292488</v>
      </c>
      <c r="E50" s="33">
        <f>+B50/'Rating units'!B50*1000</f>
        <v>535.94205539358597</v>
      </c>
    </row>
    <row r="51" spans="1:5" x14ac:dyDescent="0.25">
      <c r="A51" s="12" t="s">
        <v>94</v>
      </c>
      <c r="B51" s="30">
        <v>17154</v>
      </c>
      <c r="D51" s="33">
        <f>+B51/Population!B51*1000</f>
        <v>214.9624060150376</v>
      </c>
      <c r="E51" s="33">
        <f>+B51/'Rating units'!B51*1000</f>
        <v>489.0244597753578</v>
      </c>
    </row>
    <row r="52" spans="1:5" x14ac:dyDescent="0.25">
      <c r="A52" s="12" t="s">
        <v>95</v>
      </c>
      <c r="B52" s="31" t="s">
        <v>51</v>
      </c>
      <c r="D52" s="33"/>
      <c r="E52" s="33"/>
    </row>
    <row r="53" spans="1:5" x14ac:dyDescent="0.25">
      <c r="A53" s="12" t="s">
        <v>96</v>
      </c>
      <c r="B53" s="31">
        <v>0</v>
      </c>
      <c r="D53" s="33"/>
      <c r="E53" s="33"/>
    </row>
    <row r="54" spans="1:5" x14ac:dyDescent="0.25">
      <c r="A54" s="12" t="s">
        <v>97</v>
      </c>
      <c r="B54" s="30">
        <v>1436</v>
      </c>
      <c r="D54" s="33">
        <f>+B54/Population!B54*1000</f>
        <v>162.81179138321997</v>
      </c>
      <c r="E54" s="33">
        <f>+B54/'Rating units'!B54*1000</f>
        <v>257.90229885057471</v>
      </c>
    </row>
    <row r="55" spans="1:5" x14ac:dyDescent="0.25">
      <c r="A55" s="12" t="s">
        <v>98</v>
      </c>
      <c r="B55" s="31">
        <v>0</v>
      </c>
      <c r="D55" s="33"/>
      <c r="E55" s="33"/>
    </row>
    <row r="56" spans="1:5" x14ac:dyDescent="0.25">
      <c r="A56" s="12" t="s">
        <v>99</v>
      </c>
      <c r="B56" s="30">
        <v>1103</v>
      </c>
      <c r="D56" s="33">
        <f>+B56/Population!B56*1000</f>
        <v>110.52104208416834</v>
      </c>
      <c r="E56" s="33">
        <f>+B56/'Rating units'!B56*1000</f>
        <v>202.57116620752984</v>
      </c>
    </row>
    <row r="57" spans="1:5" x14ac:dyDescent="0.25">
      <c r="A57" s="12" t="s">
        <v>100</v>
      </c>
      <c r="B57" s="30">
        <v>8978</v>
      </c>
      <c r="D57" s="33">
        <f>+B57/Population!B57*1000</f>
        <v>104.03244495944381</v>
      </c>
      <c r="E57" s="33">
        <f>+B57/'Rating units'!B57*1000</f>
        <v>274.25464320625611</v>
      </c>
    </row>
    <row r="58" spans="1:5" x14ac:dyDescent="0.25">
      <c r="A58" s="12" t="s">
        <v>101</v>
      </c>
      <c r="B58" s="31" t="s">
        <v>51</v>
      </c>
      <c r="D58" s="33"/>
      <c r="E58" s="33"/>
    </row>
    <row r="59" spans="1:5" x14ac:dyDescent="0.25">
      <c r="A59" s="12" t="s">
        <v>102</v>
      </c>
      <c r="B59" s="30">
        <v>9023</v>
      </c>
      <c r="D59" s="33">
        <f>+B59/Population!B59*1000</f>
        <v>162.87003610108303</v>
      </c>
      <c r="E59" s="33">
        <f>+B59/'Rating units'!B59*1000</f>
        <v>493.68058215243207</v>
      </c>
    </row>
    <row r="60" spans="1:5" x14ac:dyDescent="0.25">
      <c r="A60" s="12" t="s">
        <v>103</v>
      </c>
      <c r="B60" s="30">
        <v>11401</v>
      </c>
      <c r="D60" s="33">
        <f>+B60/Population!B60*1000</f>
        <v>328.55907780979828</v>
      </c>
      <c r="E60" s="33">
        <f>+B60/'Rating units'!B60*1000</f>
        <v>508.97321428571428</v>
      </c>
    </row>
    <row r="61" spans="1:5" x14ac:dyDescent="0.25">
      <c r="A61" s="12" t="s">
        <v>104</v>
      </c>
      <c r="B61" s="31">
        <v>911</v>
      </c>
      <c r="D61" s="33">
        <f>+B61/Population!B61*1000</f>
        <v>61.554054054054056</v>
      </c>
      <c r="E61" s="33">
        <f>+B61/'Rating units'!B61*1000</f>
        <v>100.44101433296582</v>
      </c>
    </row>
    <row r="62" spans="1:5" x14ac:dyDescent="0.25">
      <c r="A62" s="12" t="s">
        <v>105</v>
      </c>
      <c r="B62" s="31" t="s">
        <v>51</v>
      </c>
      <c r="D62" s="33"/>
      <c r="E62" s="33"/>
    </row>
    <row r="63" spans="1:5" x14ac:dyDescent="0.25">
      <c r="A63" s="12" t="s">
        <v>106</v>
      </c>
      <c r="B63" s="30">
        <v>13155</v>
      </c>
      <c r="D63" s="33">
        <f>+B63/Population!B63*1000</f>
        <v>186.59574468085106</v>
      </c>
      <c r="E63" s="33">
        <f>+B63/'Rating units'!B63*1000</f>
        <v>456.77083333333337</v>
      </c>
    </row>
    <row r="64" spans="1:5" x14ac:dyDescent="0.25">
      <c r="A64" s="12" t="s">
        <v>107</v>
      </c>
      <c r="B64" s="31">
        <v>1</v>
      </c>
      <c r="D64" s="33">
        <f>+B64/Population!B64*1000</f>
        <v>0.08</v>
      </c>
      <c r="E64" s="33">
        <f>+B64/'Rating units'!B64*1000</f>
        <v>0.10124531740407007</v>
      </c>
    </row>
    <row r="65" spans="1:5" x14ac:dyDescent="0.25">
      <c r="A65" s="12" t="s">
        <v>108</v>
      </c>
      <c r="B65" s="30">
        <v>4570</v>
      </c>
      <c r="D65" s="33">
        <f>+B65/Population!B65*1000</f>
        <v>81.316725978647682</v>
      </c>
      <c r="E65" s="33">
        <f>+B65/'Rating units'!B65*1000</f>
        <v>196.83852349571436</v>
      </c>
    </row>
    <row r="66" spans="1:5" x14ac:dyDescent="0.25">
      <c r="A66" s="12" t="s">
        <v>109</v>
      </c>
      <c r="B66" s="30">
        <v>6811</v>
      </c>
      <c r="D66" s="33">
        <f>+B66/Population!B66*1000</f>
        <v>245.88447653429606</v>
      </c>
      <c r="E66" s="33">
        <f>+B66/'Rating units'!B66*1000</f>
        <v>456.71561724669749</v>
      </c>
    </row>
    <row r="67" spans="1:5" x14ac:dyDescent="0.25">
      <c r="A67" s="12" t="s">
        <v>110</v>
      </c>
      <c r="B67" s="31">
        <v>921</v>
      </c>
      <c r="D67" s="33">
        <f>+B67/Population!B67*1000</f>
        <v>38.69747899159664</v>
      </c>
      <c r="E67" s="33">
        <f>+B67/'Rating units'!B67*1000</f>
        <v>86.276346604215462</v>
      </c>
    </row>
    <row r="68" spans="1:5" x14ac:dyDescent="0.25">
      <c r="A68" s="12" t="s">
        <v>111</v>
      </c>
      <c r="B68" s="31">
        <v>973</v>
      </c>
      <c r="D68" s="33">
        <f>+B68/Population!B68*1000</f>
        <v>96.336633663366342</v>
      </c>
      <c r="E68" s="33">
        <f>+B68/'Rating units'!B68*1000</f>
        <v>148.5496183206107</v>
      </c>
    </row>
    <row r="69" spans="1:5" x14ac:dyDescent="0.25">
      <c r="A69" s="12" t="s">
        <v>112</v>
      </c>
      <c r="B69" s="30">
        <v>1245</v>
      </c>
      <c r="D69" s="33">
        <f>+B69/Population!B69*1000</f>
        <v>40.291262135922331</v>
      </c>
      <c r="E69" s="33">
        <f>+B69/'Rating units'!B69*1000</f>
        <v>59.060721062618597</v>
      </c>
    </row>
    <row r="70" spans="1:5" x14ac:dyDescent="0.25">
      <c r="A70" s="12" t="s">
        <v>113</v>
      </c>
      <c r="B70" s="31">
        <v>0</v>
      </c>
      <c r="D70" s="33"/>
      <c r="E70" s="33"/>
    </row>
    <row r="71" spans="1:5" x14ac:dyDescent="0.25">
      <c r="A71" s="12" t="s">
        <v>114</v>
      </c>
      <c r="B71" s="30">
        <v>1091</v>
      </c>
      <c r="D71" s="33">
        <f>+B71/Population!B71*1000</f>
        <v>117.31182795698925</v>
      </c>
      <c r="E71" s="33">
        <f>+B71/'Rating units'!B71*1000</f>
        <v>247.61688606445756</v>
      </c>
    </row>
    <row r="72" spans="1:5" x14ac:dyDescent="0.25">
      <c r="A72" s="12" t="s">
        <v>115</v>
      </c>
      <c r="B72" s="30">
        <v>2285</v>
      </c>
      <c r="D72" s="33"/>
      <c r="E72" s="33"/>
    </row>
    <row r="73" spans="1:5" x14ac:dyDescent="0.25">
      <c r="A73" s="12" t="s">
        <v>116</v>
      </c>
      <c r="B73" s="30">
        <v>1222</v>
      </c>
      <c r="D73" s="33">
        <f>+B73/Population!B73*1000</f>
        <v>69.629629629629619</v>
      </c>
      <c r="E73" s="33">
        <f>+B73/'Rating units'!B73*1000</f>
        <v>113.85446753004751</v>
      </c>
    </row>
    <row r="74" spans="1:5" x14ac:dyDescent="0.25">
      <c r="A74" s="12" t="s">
        <v>117</v>
      </c>
      <c r="B74" s="30">
        <v>6415</v>
      </c>
      <c r="D74" s="33">
        <f>+B74/Population!B74*1000</f>
        <v>127.78884462151393</v>
      </c>
      <c r="E74" s="33">
        <f>+B74/'Rating units'!B74*1000</f>
        <v>269.00658363735482</v>
      </c>
    </row>
    <row r="75" spans="1:5" x14ac:dyDescent="0.25">
      <c r="A75" s="12" t="s">
        <v>118</v>
      </c>
      <c r="B75" s="30">
        <v>10789</v>
      </c>
      <c r="D75" s="33">
        <f>+B75/Population!B75*1000</f>
        <v>298.03867403314916</v>
      </c>
      <c r="E75" s="33">
        <f>+B75/'Rating units'!B75*1000</f>
        <v>486.86823104693138</v>
      </c>
    </row>
    <row r="76" spans="1:5" x14ac:dyDescent="0.25">
      <c r="A76" s="12" t="s">
        <v>119</v>
      </c>
      <c r="B76" s="30">
        <v>24291</v>
      </c>
      <c r="D76" s="33">
        <f>+B76/Population!B76*1000</f>
        <v>189.4773790951638</v>
      </c>
      <c r="E76" s="33">
        <f>+B76/'Rating units'!B76*1000</f>
        <v>459.15242703765313</v>
      </c>
    </row>
    <row r="77" spans="1:5" x14ac:dyDescent="0.25">
      <c r="A77" s="12" t="s">
        <v>120</v>
      </c>
      <c r="B77" s="30">
        <v>4573</v>
      </c>
      <c r="D77" s="33">
        <f>+B77/Population!B77*1000</f>
        <v>161.02112676056339</v>
      </c>
      <c r="E77" s="33">
        <f>+B77/'Rating units'!B77*1000</f>
        <v>168.5623940041387</v>
      </c>
    </row>
    <row r="78" spans="1:5" x14ac:dyDescent="0.25">
      <c r="A78" s="12" t="s">
        <v>121</v>
      </c>
      <c r="B78" s="30">
        <v>8899</v>
      </c>
      <c r="D78" s="33">
        <f>+B78/Population!B78*1000</f>
        <v>190.55674518201286</v>
      </c>
      <c r="E78" s="33">
        <f>+B78/'Rating units'!B78*1000</f>
        <v>393.77848577370679</v>
      </c>
    </row>
    <row r="79" spans="1:5" x14ac:dyDescent="0.25">
      <c r="A79" s="12" t="s">
        <v>122</v>
      </c>
      <c r="B79" s="30">
        <v>5055</v>
      </c>
      <c r="D79" s="33">
        <f>+B79/Population!B79*1000</f>
        <v>118.66197183098591</v>
      </c>
      <c r="E79" s="33">
        <f>+B79/'Rating units'!B79*1000</f>
        <v>299.53780516710123</v>
      </c>
    </row>
    <row r="80" spans="1:5" x14ac:dyDescent="0.25">
      <c r="A80" s="12" t="s">
        <v>123</v>
      </c>
      <c r="B80" s="30">
        <v>8832</v>
      </c>
      <c r="D80" s="33">
        <f>+B80/Population!B80*1000</f>
        <v>124.04494382022472</v>
      </c>
      <c r="E80" s="33">
        <f>+B80/'Rating units'!B80*1000</f>
        <v>304.71984543196248</v>
      </c>
    </row>
    <row r="81" spans="1:5" x14ac:dyDescent="0.25">
      <c r="A81" s="12" t="s">
        <v>124</v>
      </c>
      <c r="B81" s="31">
        <v>0</v>
      </c>
      <c r="D81" s="33"/>
      <c r="E81" s="33"/>
    </row>
    <row r="82" spans="1:5" x14ac:dyDescent="0.25">
      <c r="A82" s="12" t="s">
        <v>125</v>
      </c>
      <c r="B82" s="30">
        <v>14443</v>
      </c>
      <c r="D82" s="33">
        <f>+B82/Population!B82*1000</f>
        <v>249.87889273356402</v>
      </c>
      <c r="E82" s="33">
        <f>+B82/'Rating units'!B82*1000</f>
        <v>599.94184597491073</v>
      </c>
    </row>
    <row r="83" spans="1:5" x14ac:dyDescent="0.25">
      <c r="A83" s="12" t="s">
        <v>126</v>
      </c>
      <c r="B83" s="31">
        <v>747</v>
      </c>
      <c r="D83" s="33">
        <f>+B83/Population!B83*1000</f>
        <v>93.962264150943398</v>
      </c>
      <c r="E83" s="33">
        <f>+B83/'Rating units'!B83*1000</f>
        <v>83.296164139161462</v>
      </c>
    </row>
    <row r="84" spans="1:5" x14ac:dyDescent="0.25">
      <c r="A84" s="12" t="s">
        <v>127</v>
      </c>
      <c r="B84" s="30">
        <v>7006</v>
      </c>
      <c r="D84" s="33">
        <f>+B84/Population!B84*1000</f>
        <v>135.77519379844961</v>
      </c>
      <c r="E84" s="33">
        <f>+B84/'Rating units'!B84*1000</f>
        <v>336.35796245619088</v>
      </c>
    </row>
    <row r="85" spans="1:5" x14ac:dyDescent="0.25">
      <c r="A85" s="12" t="s">
        <v>128</v>
      </c>
      <c r="B85" s="31">
        <v>580</v>
      </c>
      <c r="D85" s="33">
        <f>+B85/Population!B85*1000</f>
        <v>71.165644171779149</v>
      </c>
      <c r="E85" s="33">
        <f>+B85/'Rating units'!B85*1000</f>
        <v>79.714128642111049</v>
      </c>
    </row>
    <row r="86" spans="1:5" x14ac:dyDescent="0.25">
      <c r="A86" s="12" t="s">
        <v>129</v>
      </c>
      <c r="B86" s="31" t="s">
        <v>51</v>
      </c>
      <c r="D86" s="33"/>
      <c r="E86" s="33"/>
    </row>
    <row r="87" spans="1:5" x14ac:dyDescent="0.25">
      <c r="A87" s="12" t="s">
        <v>130</v>
      </c>
      <c r="B87" s="30">
        <v>4754</v>
      </c>
      <c r="D87" s="33">
        <f>+B87/Population!B87*1000</f>
        <v>215.11312217194569</v>
      </c>
      <c r="E87" s="33">
        <f>+B87/'Rating units'!B87*1000</f>
        <v>360.09695500681715</v>
      </c>
    </row>
    <row r="88" spans="1:5" x14ac:dyDescent="0.25">
      <c r="A88" s="12" t="s">
        <v>131</v>
      </c>
      <c r="B88" s="31">
        <v>399</v>
      </c>
      <c r="D88" s="33">
        <f>+B88/Population!B88*1000</f>
        <v>41.304347826086953</v>
      </c>
      <c r="E88" s="33">
        <f>+B88/'Rating units'!B88*1000</f>
        <v>67.926455566905005</v>
      </c>
    </row>
    <row r="89" spans="1:5" x14ac:dyDescent="0.25">
      <c r="A89" s="12" t="s">
        <v>132</v>
      </c>
      <c r="B89" s="30">
        <v>8278</v>
      </c>
      <c r="D89" s="33">
        <f>+B89/Population!B89*1000</f>
        <v>188.99543378995435</v>
      </c>
      <c r="E89" s="33">
        <f>+B89/'Rating units'!B89*1000</f>
        <v>395.43326645648233</v>
      </c>
    </row>
    <row r="90" spans="1:5" x14ac:dyDescent="0.25">
      <c r="A90" s="12" t="s">
        <v>133</v>
      </c>
      <c r="B90" s="30">
        <v>48902</v>
      </c>
      <c r="D90" s="33">
        <f>+B90/Population!B90*1000</f>
        <v>235.21885521885523</v>
      </c>
      <c r="E90" s="33">
        <f>+B90/'Rating units'!B90*1000</f>
        <v>636.01602330662786</v>
      </c>
    </row>
    <row r="91" spans="1:5" x14ac:dyDescent="0.25">
      <c r="A91" s="12" t="s">
        <v>134</v>
      </c>
      <c r="B91" s="31">
        <v>0</v>
      </c>
      <c r="D91" s="33"/>
      <c r="E91" s="33"/>
    </row>
    <row r="92" spans="1:5" x14ac:dyDescent="0.25">
      <c r="A92" s="12" t="s">
        <v>135</v>
      </c>
      <c r="B92" s="30">
        <v>4586</v>
      </c>
      <c r="D92" s="33">
        <f>+B92/Population!B92*1000</f>
        <v>95.941422594142267</v>
      </c>
      <c r="E92" s="33">
        <f>+B92/'Rating units'!B92*1000</f>
        <v>222.36229635376262</v>
      </c>
    </row>
    <row r="93" spans="1:5" x14ac:dyDescent="0.25">
      <c r="A93" s="12" t="s">
        <v>136</v>
      </c>
      <c r="B93" s="31">
        <v>751</v>
      </c>
      <c r="D93" s="33">
        <f>+B93/Population!B93*1000</f>
        <v>85.730593607305934</v>
      </c>
      <c r="E93" s="33">
        <f>+B93/'Rating units'!B93*1000</f>
        <v>113.15353322284165</v>
      </c>
    </row>
    <row r="94" spans="1:5" x14ac:dyDescent="0.25">
      <c r="A94" s="12" t="s">
        <v>137</v>
      </c>
      <c r="B94" s="30">
        <v>5386</v>
      </c>
      <c r="D94" s="33">
        <f>+B94/Population!B94*1000</f>
        <v>153.8857142857143</v>
      </c>
      <c r="E94" s="33">
        <f>+B94/'Rating units'!B94*1000</f>
        <v>323.347541574113</v>
      </c>
    </row>
    <row r="95" spans="1:5" x14ac:dyDescent="0.25">
      <c r="A95" s="12" t="s">
        <v>138</v>
      </c>
      <c r="B95" s="31">
        <v>0</v>
      </c>
      <c r="D95" s="33">
        <f>+B95/Population!B95*1000</f>
        <v>0</v>
      </c>
      <c r="E95" s="33">
        <f>+B95/'Rating units'!B95*1000</f>
        <v>0</v>
      </c>
    </row>
    <row r="96" spans="1:5" x14ac:dyDescent="0.25">
      <c r="A96" s="12" t="s">
        <v>139</v>
      </c>
      <c r="B96" s="31">
        <v>0</v>
      </c>
      <c r="D96" s="33"/>
      <c r="E96" s="33"/>
    </row>
    <row r="97" spans="1:5" x14ac:dyDescent="0.25">
      <c r="A97" s="12" t="s">
        <v>140</v>
      </c>
      <c r="B97" s="31">
        <v>0</v>
      </c>
      <c r="D97" s="33"/>
      <c r="E97" s="33"/>
    </row>
    <row r="98" spans="1:5" x14ac:dyDescent="0.25">
      <c r="A98" s="12" t="s">
        <v>141</v>
      </c>
      <c r="B98" s="30">
        <v>856983</v>
      </c>
      <c r="D98" s="33"/>
      <c r="E98" s="33"/>
    </row>
    <row r="99" spans="1:5" x14ac:dyDescent="0.25">
      <c r="A99" s="107" t="s">
        <v>142</v>
      </c>
      <c r="B99" s="107"/>
    </row>
    <row r="100" spans="1:5" x14ac:dyDescent="0.25">
      <c r="A100" s="103" t="s">
        <v>143</v>
      </c>
      <c r="B100" s="103"/>
    </row>
    <row r="101" spans="1:5" x14ac:dyDescent="0.25">
      <c r="A101" s="103" t="s">
        <v>144</v>
      </c>
      <c r="B101" s="103"/>
    </row>
    <row r="102" spans="1:5" x14ac:dyDescent="0.25">
      <c r="A102" s="103"/>
      <c r="B102" s="103"/>
    </row>
    <row r="103" spans="1:5" x14ac:dyDescent="0.25">
      <c r="A103" s="107" t="s">
        <v>145</v>
      </c>
      <c r="B103" s="107"/>
    </row>
    <row r="104" spans="1:5" x14ac:dyDescent="0.25">
      <c r="A104" s="103" t="s">
        <v>146</v>
      </c>
      <c r="B104" s="103"/>
    </row>
    <row r="105" spans="1:5" x14ac:dyDescent="0.25">
      <c r="A105" s="103"/>
      <c r="B105" s="103"/>
    </row>
    <row r="106" spans="1:5" x14ac:dyDescent="0.25">
      <c r="A106" s="103" t="s">
        <v>147</v>
      </c>
      <c r="B106" s="103"/>
    </row>
    <row r="107" spans="1:5" x14ac:dyDescent="0.25">
      <c r="A107" s="103" t="s">
        <v>148</v>
      </c>
      <c r="B107" s="103"/>
    </row>
    <row r="108" spans="1:5" x14ac:dyDescent="0.25">
      <c r="A108" s="103" t="s">
        <v>149</v>
      </c>
      <c r="B108" s="103"/>
    </row>
    <row r="109" spans="1:5" x14ac:dyDescent="0.25">
      <c r="A109" s="103" t="s">
        <v>150</v>
      </c>
      <c r="B109" s="103"/>
    </row>
    <row r="110" spans="1:5" x14ac:dyDescent="0.25">
      <c r="A110" s="103" t="s">
        <v>151</v>
      </c>
      <c r="B110" s="103"/>
    </row>
    <row r="111" spans="1:5" x14ac:dyDescent="0.25">
      <c r="A111" s="103" t="s">
        <v>152</v>
      </c>
      <c r="B111" s="103"/>
    </row>
    <row r="112" spans="1:5" x14ac:dyDescent="0.25">
      <c r="A112" s="103" t="s">
        <v>153</v>
      </c>
      <c r="B112" s="103"/>
    </row>
    <row r="113" spans="1:2" x14ac:dyDescent="0.25">
      <c r="A113" s="103"/>
      <c r="B113" s="103"/>
    </row>
    <row r="114" spans="1:2" x14ac:dyDescent="0.25">
      <c r="A114" s="103" t="s">
        <v>154</v>
      </c>
      <c r="B114" s="103"/>
    </row>
    <row r="115" spans="1:2" x14ac:dyDescent="0.25">
      <c r="A115" s="103"/>
      <c r="B115" s="103"/>
    </row>
    <row r="116" spans="1:2" x14ac:dyDescent="0.25">
      <c r="A116" s="103" t="s">
        <v>155</v>
      </c>
      <c r="B116" s="103"/>
    </row>
    <row r="117" spans="1:2" x14ac:dyDescent="0.25">
      <c r="A117" s="103" t="s">
        <v>156</v>
      </c>
      <c r="B117" s="103"/>
    </row>
    <row r="118" spans="1:2" x14ac:dyDescent="0.25">
      <c r="A118" s="103"/>
      <c r="B118" s="103"/>
    </row>
    <row r="119" spans="1:2" x14ac:dyDescent="0.25">
      <c r="A119" s="103" t="s">
        <v>157</v>
      </c>
      <c r="B119" s="103"/>
    </row>
    <row r="120" spans="1:2" x14ac:dyDescent="0.25">
      <c r="A120" s="103" t="s">
        <v>158</v>
      </c>
      <c r="B120" s="103"/>
    </row>
    <row r="121" spans="1:2" x14ac:dyDescent="0.25">
      <c r="A121" s="103"/>
      <c r="B121" s="103"/>
    </row>
    <row r="122" spans="1:2" x14ac:dyDescent="0.25">
      <c r="A122" s="103" t="s">
        <v>159</v>
      </c>
      <c r="B122" s="103"/>
    </row>
    <row r="123" spans="1:2" x14ac:dyDescent="0.25">
      <c r="A123" s="103" t="s">
        <v>160</v>
      </c>
      <c r="B123" s="103"/>
    </row>
    <row r="124" spans="1:2" x14ac:dyDescent="0.25">
      <c r="A124" s="103" t="s">
        <v>161</v>
      </c>
      <c r="B124" s="103"/>
    </row>
    <row r="125" spans="1:2" x14ac:dyDescent="0.25">
      <c r="A125" s="104" t="s">
        <v>162</v>
      </c>
      <c r="B125" s="104"/>
    </row>
    <row r="126" spans="1:2" x14ac:dyDescent="0.25">
      <c r="A126" s="103"/>
      <c r="B126" s="103"/>
    </row>
  </sheetData>
  <mergeCells count="30">
    <mergeCell ref="A102:B102"/>
    <mergeCell ref="A3:B3"/>
    <mergeCell ref="A4:A5"/>
    <mergeCell ref="A99:B99"/>
    <mergeCell ref="A100:B100"/>
    <mergeCell ref="A101:B101"/>
    <mergeCell ref="A114:B114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26:B126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</mergeCells>
  <hyperlinks>
    <hyperlink ref="A1" location="Index!A1" display="Index" xr:uid="{00000000-0004-0000-2500-000000000000}"/>
    <hyperlink ref="A125" r:id="rId1" display="mailto:info@stats.govt.nz" xr:uid="{00000000-0004-0000-2500-000001000000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129"/>
  <sheetViews>
    <sheetView workbookViewId="0"/>
  </sheetViews>
  <sheetFormatPr defaultRowHeight="15" x14ac:dyDescent="0.25"/>
  <cols>
    <col min="1" max="1" width="57.85546875" style="15" customWidth="1"/>
    <col min="2" max="2" width="39.2851562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3" spans="1:7" ht="15" customHeight="1" x14ac:dyDescent="0.25">
      <c r="A3" s="105" t="s">
        <v>46</v>
      </c>
      <c r="B3" s="105"/>
      <c r="D3" s="16" t="s">
        <v>163</v>
      </c>
      <c r="E3" s="16" t="s">
        <v>164</v>
      </c>
      <c r="F3" s="1"/>
      <c r="G3" s="16"/>
    </row>
    <row r="4" spans="1:7" x14ac:dyDescent="0.25">
      <c r="A4" s="106"/>
      <c r="B4" s="28" t="s">
        <v>18</v>
      </c>
    </row>
    <row r="5" spans="1:7" x14ac:dyDescent="0.25">
      <c r="A5" s="106"/>
      <c r="B5" s="28" t="s">
        <v>166</v>
      </c>
    </row>
    <row r="6" spans="1:7" x14ac:dyDescent="0.25">
      <c r="A6" s="12" t="s">
        <v>48</v>
      </c>
      <c r="B6" s="29"/>
    </row>
    <row r="7" spans="1:7" x14ac:dyDescent="0.25">
      <c r="A7" s="12" t="s">
        <v>49</v>
      </c>
      <c r="B7" s="30">
        <v>4662</v>
      </c>
      <c r="D7" s="33">
        <f>+B7/Population!B7*1000</f>
        <v>138.33827893175075</v>
      </c>
      <c r="E7" s="33">
        <f>+B7/'Rating units'!B7*1000</f>
        <v>302.78625706306423</v>
      </c>
    </row>
    <row r="8" spans="1:7" x14ac:dyDescent="0.25">
      <c r="A8" s="12" t="s">
        <v>50</v>
      </c>
      <c r="B8" s="31" t="s">
        <v>51</v>
      </c>
      <c r="D8" s="33"/>
      <c r="E8" s="33"/>
    </row>
    <row r="9" spans="1:7" x14ac:dyDescent="0.25">
      <c r="A9" s="12" t="s">
        <v>52</v>
      </c>
      <c r="B9" s="30">
        <v>141430</v>
      </c>
      <c r="D9" s="33">
        <f>+B9/Population!B9*1000</f>
        <v>87.605302279484633</v>
      </c>
      <c r="E9" s="33">
        <f>+B9/'Rating units'!B9*1000</f>
        <v>266.95382338729161</v>
      </c>
    </row>
    <row r="10" spans="1:7" x14ac:dyDescent="0.25">
      <c r="A10" s="12" t="s">
        <v>53</v>
      </c>
      <c r="B10" s="31" t="s">
        <v>51</v>
      </c>
      <c r="D10" s="33"/>
      <c r="E10" s="33"/>
    </row>
    <row r="11" spans="1:7" x14ac:dyDescent="0.25">
      <c r="A11" s="12" t="s">
        <v>54</v>
      </c>
      <c r="B11" s="31" t="s">
        <v>51</v>
      </c>
      <c r="D11" s="33"/>
      <c r="E11" s="33"/>
    </row>
    <row r="12" spans="1:7" x14ac:dyDescent="0.25">
      <c r="A12" s="12" t="s">
        <v>55</v>
      </c>
      <c r="B12" s="31">
        <v>0</v>
      </c>
      <c r="D12" s="33"/>
      <c r="E12" s="33"/>
    </row>
    <row r="13" spans="1:7" x14ac:dyDescent="0.25">
      <c r="A13" s="12" t="s">
        <v>56</v>
      </c>
      <c r="B13" s="31" t="s">
        <v>51</v>
      </c>
      <c r="D13" s="33"/>
      <c r="E13" s="33"/>
    </row>
    <row r="14" spans="1:7" x14ac:dyDescent="0.25">
      <c r="A14" s="12" t="s">
        <v>57</v>
      </c>
      <c r="B14" s="31">
        <v>0</v>
      </c>
      <c r="D14" s="33"/>
      <c r="E14" s="33"/>
    </row>
    <row r="15" spans="1:7" x14ac:dyDescent="0.25">
      <c r="A15" s="12" t="s">
        <v>58</v>
      </c>
      <c r="B15" s="30">
        <v>2285</v>
      </c>
      <c r="D15" s="33">
        <f>+B15/Population!B15*1000</f>
        <v>224.01960784313727</v>
      </c>
      <c r="E15" s="33">
        <f>+B15/'Rating units'!B15*1000</f>
        <v>303.37227827934151</v>
      </c>
    </row>
    <row r="16" spans="1:7" x14ac:dyDescent="0.25">
      <c r="A16" s="12" t="s">
        <v>59</v>
      </c>
      <c r="B16" s="31">
        <v>0</v>
      </c>
      <c r="D16" s="33"/>
      <c r="E16" s="33"/>
    </row>
    <row r="17" spans="1:5" x14ac:dyDescent="0.25">
      <c r="A17" s="12" t="s">
        <v>60</v>
      </c>
      <c r="B17" s="31">
        <v>187</v>
      </c>
      <c r="D17" s="33">
        <f>+B17/Population!B17*1000</f>
        <v>21.011235955056179</v>
      </c>
      <c r="E17" s="33">
        <f>+B17/'Rating units'!B17*1000</f>
        <v>39.368421052631582</v>
      </c>
    </row>
    <row r="18" spans="1:5" x14ac:dyDescent="0.25">
      <c r="A18" s="12" t="s">
        <v>61</v>
      </c>
      <c r="B18" s="31">
        <v>647</v>
      </c>
      <c r="D18" s="33">
        <f>+B18/Population!B18*1000</f>
        <v>47.57352941176471</v>
      </c>
      <c r="E18" s="33">
        <f>+B18/'Rating units'!B18*1000</f>
        <v>83.743204763137456</v>
      </c>
    </row>
    <row r="19" spans="1:5" x14ac:dyDescent="0.25">
      <c r="A19" s="12" t="s">
        <v>62</v>
      </c>
      <c r="B19" s="30">
        <v>1952</v>
      </c>
      <c r="D19" s="33">
        <f>+B19/Population!B19*1000</f>
        <v>99.086294416243661</v>
      </c>
      <c r="E19" s="33">
        <f>+B19/'Rating units'!B19*1000</f>
        <v>141.09143476689556</v>
      </c>
    </row>
    <row r="20" spans="1:5" x14ac:dyDescent="0.25">
      <c r="A20" s="12" t="s">
        <v>63</v>
      </c>
      <c r="B20" s="31">
        <v>0</v>
      </c>
      <c r="D20" s="33">
        <f>+B20/Population!B20*1000</f>
        <v>0</v>
      </c>
      <c r="E20" s="33">
        <f>+B20/'Rating units'!B20*1000</f>
        <v>0</v>
      </c>
    </row>
    <row r="21" spans="1:5" x14ac:dyDescent="0.25">
      <c r="A21" s="12" t="s">
        <v>64</v>
      </c>
      <c r="B21" s="30">
        <v>32824</v>
      </c>
      <c r="D21" s="33">
        <f>+B21/Population!B21*1000</f>
        <v>87.554014403841023</v>
      </c>
      <c r="E21" s="33">
        <f>+B21/'Rating units'!B21*1000</f>
        <v>199.21223045597171</v>
      </c>
    </row>
    <row r="22" spans="1:5" x14ac:dyDescent="0.25">
      <c r="A22" s="12" t="s">
        <v>65</v>
      </c>
      <c r="B22" s="30">
        <v>1803</v>
      </c>
      <c r="D22" s="33">
        <f>+B22/Population!B22*1000</f>
        <v>103.32378223495701</v>
      </c>
      <c r="E22" s="33">
        <f>+B22/'Rating units'!B22*1000</f>
        <v>138.70297715208864</v>
      </c>
    </row>
    <row r="23" spans="1:5" x14ac:dyDescent="0.25">
      <c r="A23" s="12" t="s">
        <v>66</v>
      </c>
      <c r="B23" s="30">
        <v>26463</v>
      </c>
      <c r="D23" s="33">
        <f>+B23/Population!B23*1000</f>
        <v>208.37007874015748</v>
      </c>
      <c r="E23" s="33">
        <f>+B23/'Rating units'!B23*1000</f>
        <v>476.37306259113251</v>
      </c>
    </row>
    <row r="24" spans="1:5" x14ac:dyDescent="0.25">
      <c r="A24" s="12" t="s">
        <v>67</v>
      </c>
      <c r="B24" s="30">
        <v>6401</v>
      </c>
      <c r="D24" s="33">
        <f>+B24/Population!B24*1000</f>
        <v>103.24193548387096</v>
      </c>
      <c r="E24" s="33">
        <f>+B24/'Rating units'!B24*1000</f>
        <v>159.35967336370652</v>
      </c>
    </row>
    <row r="25" spans="1:5" x14ac:dyDescent="0.25">
      <c r="A25" s="12" t="s">
        <v>68</v>
      </c>
      <c r="B25" s="31" t="s">
        <v>51</v>
      </c>
      <c r="D25" s="33"/>
      <c r="E25" s="33"/>
    </row>
    <row r="26" spans="1:5" x14ac:dyDescent="0.25">
      <c r="A26" s="12" t="s">
        <v>69</v>
      </c>
      <c r="B26" s="30">
        <v>3619</v>
      </c>
      <c r="D26" s="33">
        <f>+B26/Population!B26*1000</f>
        <v>75.711297071129707</v>
      </c>
      <c r="E26" s="33">
        <f>+B26/'Rating units'!B26*1000</f>
        <v>153.15277190012696</v>
      </c>
    </row>
    <row r="27" spans="1:5" x14ac:dyDescent="0.25">
      <c r="A27" s="12" t="s">
        <v>70</v>
      </c>
      <c r="B27" s="31">
        <v>825</v>
      </c>
      <c r="D27" s="33">
        <f>+B27/Population!B27*1000</f>
        <v>66.265060240963862</v>
      </c>
      <c r="E27" s="33">
        <f>+B27/'Rating units'!B27*1000</f>
        <v>136.5441906653426</v>
      </c>
    </row>
    <row r="28" spans="1:5" x14ac:dyDescent="0.25">
      <c r="A28" s="12" t="s">
        <v>71</v>
      </c>
      <c r="B28" s="31">
        <v>0</v>
      </c>
      <c r="D28" s="33"/>
      <c r="E28" s="33"/>
    </row>
    <row r="29" spans="1:5" x14ac:dyDescent="0.25">
      <c r="A29" s="12" t="s">
        <v>72</v>
      </c>
      <c r="B29" s="30">
        <v>1308</v>
      </c>
      <c r="D29" s="33">
        <f>+B29/Population!B29*1000</f>
        <v>96.53136531365314</v>
      </c>
      <c r="E29" s="33">
        <f>+B29/'Rating units'!B29*1000</f>
        <v>143.64155501866901</v>
      </c>
    </row>
    <row r="30" spans="1:5" x14ac:dyDescent="0.25">
      <c r="A30" s="12" t="s">
        <v>73</v>
      </c>
      <c r="B30" s="30">
        <v>4713</v>
      </c>
      <c r="D30" s="33">
        <f>+B30/Population!B30*1000</f>
        <v>29.236972704714642</v>
      </c>
      <c r="E30" s="33">
        <f>+B30/'Rating units'!B30*1000</f>
        <v>83.268551236749119</v>
      </c>
    </row>
    <row r="31" spans="1:5" x14ac:dyDescent="0.25">
      <c r="A31" s="12" t="s">
        <v>74</v>
      </c>
      <c r="B31" s="30">
        <v>3669</v>
      </c>
      <c r="D31" s="33">
        <f>+B31/Population!B31*1000</f>
        <v>46.679389312977101</v>
      </c>
      <c r="E31" s="33">
        <f>+B31/'Rating units'!B31*1000</f>
        <v>119.22014622258327</v>
      </c>
    </row>
    <row r="32" spans="1:5" x14ac:dyDescent="0.25">
      <c r="A32" s="12" t="s">
        <v>75</v>
      </c>
      <c r="B32" s="30">
        <v>1487</v>
      </c>
      <c r="D32" s="33">
        <f>+B32/Population!B32*1000</f>
        <v>76.061381074168793</v>
      </c>
      <c r="E32" s="33">
        <f>+B32/'Rating units'!B32*1000</f>
        <v>139.37576155216047</v>
      </c>
    </row>
    <row r="33" spans="1:5" x14ac:dyDescent="0.25">
      <c r="A33" s="12" t="s">
        <v>76</v>
      </c>
      <c r="B33" s="31">
        <v>0</v>
      </c>
      <c r="D33" s="33"/>
      <c r="E33" s="33"/>
    </row>
    <row r="34" spans="1:5" x14ac:dyDescent="0.25">
      <c r="A34" s="12" t="s">
        <v>77</v>
      </c>
      <c r="B34" s="30">
        <v>2828</v>
      </c>
      <c r="D34" s="33">
        <f>+B34/Population!B34*1000</f>
        <v>88.652037617554853</v>
      </c>
      <c r="E34" s="33">
        <f>+B34/'Rating units'!B34*1000</f>
        <v>156.45919778699863</v>
      </c>
    </row>
    <row r="35" spans="1:5" x14ac:dyDescent="0.25">
      <c r="A35" s="12" t="s">
        <v>78</v>
      </c>
      <c r="B35" s="30">
        <v>2039</v>
      </c>
      <c r="D35" s="33">
        <f>+B35/Population!B35*1000</f>
        <v>160.55118110236222</v>
      </c>
      <c r="E35" s="33">
        <f>+B35/'Rating units'!B35*1000</f>
        <v>254.74762618690656</v>
      </c>
    </row>
    <row r="36" spans="1:5" x14ac:dyDescent="0.25">
      <c r="A36" s="12" t="s">
        <v>79</v>
      </c>
      <c r="B36" s="30">
        <v>4338</v>
      </c>
      <c r="D36" s="33">
        <f>+B36/Population!B36*1000</f>
        <v>41.953578336557058</v>
      </c>
      <c r="E36" s="33">
        <f>+B36/'Rating units'!B36*1000</f>
        <v>111.80700533518906</v>
      </c>
    </row>
    <row r="37" spans="1:5" x14ac:dyDescent="0.25">
      <c r="A37" s="12" t="s">
        <v>80</v>
      </c>
      <c r="B37" s="30">
        <v>3509</v>
      </c>
      <c r="D37" s="33">
        <f>+B37/Population!B37*1000</f>
        <v>64.149908592321751</v>
      </c>
      <c r="E37" s="33">
        <f>+B37/'Rating units'!B37*1000</f>
        <v>139.19079730265767</v>
      </c>
    </row>
    <row r="38" spans="1:5" x14ac:dyDescent="0.25">
      <c r="A38" s="12" t="s">
        <v>81</v>
      </c>
      <c r="B38" s="31">
        <v>633</v>
      </c>
      <c r="D38" s="33">
        <f>+B38/Population!B38*1000</f>
        <v>169.70509383378015</v>
      </c>
      <c r="E38" s="33">
        <f>+B38/'Rating units'!B38*1000</f>
        <v>185.84850264239577</v>
      </c>
    </row>
    <row r="39" spans="1:5" x14ac:dyDescent="0.25">
      <c r="A39" s="12" t="s">
        <v>82</v>
      </c>
      <c r="B39" s="31">
        <v>428</v>
      </c>
      <c r="D39" s="33">
        <f>+B39/Population!B39*1000</f>
        <v>19.723502304147466</v>
      </c>
      <c r="E39" s="33">
        <f>+B39/'Rating units'!B39*1000</f>
        <v>30.104804107758319</v>
      </c>
    </row>
    <row r="40" spans="1:5" x14ac:dyDescent="0.25">
      <c r="A40" s="12" t="s">
        <v>83</v>
      </c>
      <c r="B40" s="30">
        <v>3139</v>
      </c>
      <c r="D40" s="33">
        <f>+B40/Population!B40*1000</f>
        <v>60.249520153550861</v>
      </c>
      <c r="E40" s="33">
        <f>+B40/'Rating units'!B40*1000</f>
        <v>128.05450169297924</v>
      </c>
    </row>
    <row r="41" spans="1:5" x14ac:dyDescent="0.25">
      <c r="A41" s="12" t="s">
        <v>84</v>
      </c>
      <c r="B41" s="31">
        <v>51</v>
      </c>
      <c r="D41" s="33">
        <f>+B41/Population!B41*1000</f>
        <v>7.5</v>
      </c>
      <c r="E41" s="33">
        <f>+B41/'Rating units'!B41*1000</f>
        <v>17.418032786885245</v>
      </c>
    </row>
    <row r="42" spans="1:5" x14ac:dyDescent="0.25">
      <c r="A42" s="12" t="s">
        <v>85</v>
      </c>
      <c r="B42" s="30">
        <v>3100</v>
      </c>
      <c r="D42" s="33">
        <f>+B42/Population!B42*1000</f>
        <v>685.84070796460173</v>
      </c>
      <c r="E42" s="33">
        <f>+B42/'Rating units'!B42*1000</f>
        <v>697.88383610986034</v>
      </c>
    </row>
    <row r="43" spans="1:5" x14ac:dyDescent="0.25">
      <c r="A43" s="12" t="s">
        <v>86</v>
      </c>
      <c r="B43" s="30">
        <v>1365</v>
      </c>
      <c r="D43" s="33">
        <f>+B43/Population!B43*1000</f>
        <v>45.805369127516784</v>
      </c>
      <c r="E43" s="33">
        <f>+B43/'Rating units'!B43*1000</f>
        <v>93.307813247658757</v>
      </c>
    </row>
    <row r="44" spans="1:5" x14ac:dyDescent="0.25">
      <c r="A44" s="12" t="s">
        <v>87</v>
      </c>
      <c r="B44" s="31">
        <v>0</v>
      </c>
      <c r="D44" s="33"/>
      <c r="E44" s="33"/>
    </row>
    <row r="45" spans="1:5" x14ac:dyDescent="0.25">
      <c r="A45" s="12" t="s">
        <v>88</v>
      </c>
      <c r="B45" s="31" t="s">
        <v>51</v>
      </c>
      <c r="D45" s="33"/>
      <c r="E45" s="33"/>
    </row>
    <row r="46" spans="1:5" x14ac:dyDescent="0.25">
      <c r="A46" s="12" t="s">
        <v>89</v>
      </c>
      <c r="B46" s="30">
        <v>3187</v>
      </c>
      <c r="D46" s="33">
        <f>+B46/Population!B46*1000</f>
        <v>70.043956043956044</v>
      </c>
      <c r="E46" s="33">
        <f>+B46/'Rating units'!B46*1000</f>
        <v>120.35953019373844</v>
      </c>
    </row>
    <row r="47" spans="1:5" x14ac:dyDescent="0.25">
      <c r="A47" s="12" t="s">
        <v>90</v>
      </c>
      <c r="B47" s="30">
        <v>2967</v>
      </c>
      <c r="D47" s="33">
        <f>+B47/Population!B47*1000</f>
        <v>120.60975609756098</v>
      </c>
      <c r="E47" s="33">
        <f>+B47/'Rating units'!B47*1000</f>
        <v>243.39622641509433</v>
      </c>
    </row>
    <row r="48" spans="1:5" x14ac:dyDescent="0.25">
      <c r="A48" s="12" t="s">
        <v>91</v>
      </c>
      <c r="B48" s="30">
        <v>1952</v>
      </c>
      <c r="D48" s="33">
        <f>+B48/Population!B48*1000</f>
        <v>57.243401759530791</v>
      </c>
      <c r="E48" s="33">
        <f>+B48/'Rating units'!B48*1000</f>
        <v>128.76074380437865</v>
      </c>
    </row>
    <row r="49" spans="1:5" x14ac:dyDescent="0.25">
      <c r="A49" s="12" t="s">
        <v>92</v>
      </c>
      <c r="B49" s="30">
        <v>10132</v>
      </c>
      <c r="D49" s="33">
        <f>+B49/Population!B49*1000</f>
        <v>165.82651391162028</v>
      </c>
      <c r="E49" s="33">
        <f>+B49/'Rating units'!B49*1000</f>
        <v>393.277180452587</v>
      </c>
    </row>
    <row r="50" spans="1:5" x14ac:dyDescent="0.25">
      <c r="A50" s="12" t="s">
        <v>93</v>
      </c>
      <c r="B50" s="30">
        <v>4711</v>
      </c>
      <c r="D50" s="33">
        <f>+B50/Population!B50*1000</f>
        <v>93.102766798418969</v>
      </c>
      <c r="E50" s="33">
        <f>+B50/'Rating units'!B50*1000</f>
        <v>214.6045918367347</v>
      </c>
    </row>
    <row r="51" spans="1:5" x14ac:dyDescent="0.25">
      <c r="A51" s="12" t="s">
        <v>94</v>
      </c>
      <c r="B51" s="30">
        <v>9196</v>
      </c>
      <c r="D51" s="33">
        <f>+B51/Population!B51*1000</f>
        <v>115.23809523809524</v>
      </c>
      <c r="E51" s="33">
        <f>+B51/'Rating units'!B51*1000</f>
        <v>262.15861793716863</v>
      </c>
    </row>
    <row r="52" spans="1:5" x14ac:dyDescent="0.25">
      <c r="A52" s="12" t="s">
        <v>95</v>
      </c>
      <c r="B52" s="31" t="s">
        <v>51</v>
      </c>
      <c r="D52" s="33"/>
      <c r="E52" s="33"/>
    </row>
    <row r="53" spans="1:5" x14ac:dyDescent="0.25">
      <c r="A53" s="12" t="s">
        <v>96</v>
      </c>
      <c r="B53" s="31">
        <v>0</v>
      </c>
      <c r="D53" s="33"/>
      <c r="E53" s="33"/>
    </row>
    <row r="54" spans="1:5" x14ac:dyDescent="0.25">
      <c r="A54" s="12" t="s">
        <v>97</v>
      </c>
      <c r="B54" s="31">
        <v>0</v>
      </c>
      <c r="D54" s="33">
        <f>+B54/Population!B54*1000</f>
        <v>0</v>
      </c>
      <c r="E54" s="33">
        <f>+B54/'Rating units'!B54*1000</f>
        <v>0</v>
      </c>
    </row>
    <row r="55" spans="1:5" x14ac:dyDescent="0.25">
      <c r="A55" s="12" t="s">
        <v>98</v>
      </c>
      <c r="B55" s="31">
        <v>0</v>
      </c>
      <c r="D55" s="33"/>
      <c r="E55" s="33"/>
    </row>
    <row r="56" spans="1:5" x14ac:dyDescent="0.25">
      <c r="A56" s="12" t="s">
        <v>99</v>
      </c>
      <c r="B56" s="31">
        <v>351</v>
      </c>
      <c r="D56" s="33">
        <f>+B56/Population!B56*1000</f>
        <v>35.170340681362724</v>
      </c>
      <c r="E56" s="33">
        <f>+B56/'Rating units'!B56*1000</f>
        <v>64.462809917355372</v>
      </c>
    </row>
    <row r="57" spans="1:5" x14ac:dyDescent="0.25">
      <c r="A57" s="12" t="s">
        <v>100</v>
      </c>
      <c r="B57" s="30">
        <v>5975</v>
      </c>
      <c r="D57" s="33">
        <f>+B57/Population!B57*1000</f>
        <v>69.23522595596755</v>
      </c>
      <c r="E57" s="33">
        <f>+B57/'Rating units'!B57*1000</f>
        <v>182.52077223851418</v>
      </c>
    </row>
    <row r="58" spans="1:5" x14ac:dyDescent="0.25">
      <c r="A58" s="12" t="s">
        <v>101</v>
      </c>
      <c r="B58" s="31" t="s">
        <v>51</v>
      </c>
      <c r="D58" s="33"/>
      <c r="E58" s="33"/>
    </row>
    <row r="59" spans="1:5" x14ac:dyDescent="0.25">
      <c r="A59" s="12" t="s">
        <v>102</v>
      </c>
      <c r="B59" s="30">
        <v>4211</v>
      </c>
      <c r="D59" s="33">
        <f>+B59/Population!B59*1000</f>
        <v>76.010830324909747</v>
      </c>
      <c r="E59" s="33">
        <f>+B59/'Rating units'!B59*1000</f>
        <v>230.39886195765169</v>
      </c>
    </row>
    <row r="60" spans="1:5" x14ac:dyDescent="0.25">
      <c r="A60" s="12" t="s">
        <v>103</v>
      </c>
      <c r="B60" s="30">
        <v>4279</v>
      </c>
      <c r="D60" s="33">
        <f>+B60/Population!B60*1000</f>
        <v>123.31412103746398</v>
      </c>
      <c r="E60" s="33">
        <f>+B60/'Rating units'!B60*1000</f>
        <v>191.02678571428572</v>
      </c>
    </row>
    <row r="61" spans="1:5" x14ac:dyDescent="0.25">
      <c r="A61" s="12" t="s">
        <v>104</v>
      </c>
      <c r="B61" s="30">
        <v>1696</v>
      </c>
      <c r="D61" s="33">
        <f>+B61/Population!B61*1000</f>
        <v>114.5945945945946</v>
      </c>
      <c r="E61" s="33">
        <f>+B61/'Rating units'!B61*1000</f>
        <v>186.99007717750825</v>
      </c>
    </row>
    <row r="62" spans="1:5" x14ac:dyDescent="0.25">
      <c r="A62" s="12" t="s">
        <v>105</v>
      </c>
      <c r="B62" s="31" t="s">
        <v>51</v>
      </c>
      <c r="D62" s="33"/>
      <c r="E62" s="33"/>
    </row>
    <row r="63" spans="1:5" x14ac:dyDescent="0.25">
      <c r="A63" s="12" t="s">
        <v>106</v>
      </c>
      <c r="B63" s="30">
        <v>5606</v>
      </c>
      <c r="D63" s="33">
        <f>+B63/Population!B63*1000</f>
        <v>79.517730496453908</v>
      </c>
      <c r="E63" s="33">
        <f>+B63/'Rating units'!B63*1000</f>
        <v>194.65277777777777</v>
      </c>
    </row>
    <row r="64" spans="1:5" x14ac:dyDescent="0.25">
      <c r="A64" s="12" t="s">
        <v>107</v>
      </c>
      <c r="B64" s="30">
        <v>2566</v>
      </c>
      <c r="D64" s="33">
        <f>+B64/Population!B64*1000</f>
        <v>205.28</v>
      </c>
      <c r="E64" s="33">
        <f>+B64/'Rating units'!B64*1000</f>
        <v>259.79548445884376</v>
      </c>
    </row>
    <row r="65" spans="1:5" x14ac:dyDescent="0.25">
      <c r="A65" s="12" t="s">
        <v>108</v>
      </c>
      <c r="B65" s="31">
        <v>881</v>
      </c>
      <c r="D65" s="33">
        <f>+B65/Population!B65*1000</f>
        <v>15.676156583629895</v>
      </c>
      <c r="E65" s="33">
        <f>+B65/'Rating units'!B65*1000</f>
        <v>37.946332428823702</v>
      </c>
    </row>
    <row r="66" spans="1:5" x14ac:dyDescent="0.25">
      <c r="A66" s="12" t="s">
        <v>109</v>
      </c>
      <c r="B66" s="30">
        <v>2008</v>
      </c>
      <c r="D66" s="33">
        <f>+B66/Population!B66*1000</f>
        <v>72.49097472924187</v>
      </c>
      <c r="E66" s="33">
        <f>+B66/'Rating units'!B66*1000</f>
        <v>134.64762287936699</v>
      </c>
    </row>
    <row r="67" spans="1:5" x14ac:dyDescent="0.25">
      <c r="A67" s="12" t="s">
        <v>110</v>
      </c>
      <c r="B67" s="30">
        <v>1577</v>
      </c>
      <c r="D67" s="33">
        <f>+B67/Population!B67*1000</f>
        <v>66.260504201680675</v>
      </c>
      <c r="E67" s="33">
        <f>+B67/'Rating units'!B67*1000</f>
        <v>147.72833723653395</v>
      </c>
    </row>
    <row r="68" spans="1:5" x14ac:dyDescent="0.25">
      <c r="A68" s="12" t="s">
        <v>111</v>
      </c>
      <c r="B68" s="31">
        <v>778</v>
      </c>
      <c r="D68" s="33">
        <f>+B68/Population!B68*1000</f>
        <v>77.029702970297024</v>
      </c>
      <c r="E68" s="33">
        <f>+B68/'Rating units'!B68*1000</f>
        <v>118.77862595419847</v>
      </c>
    </row>
    <row r="69" spans="1:5" x14ac:dyDescent="0.25">
      <c r="A69" s="12" t="s">
        <v>112</v>
      </c>
      <c r="B69" s="30">
        <v>2285</v>
      </c>
      <c r="D69" s="33">
        <f>+B69/Population!B69*1000</f>
        <v>73.948220064724921</v>
      </c>
      <c r="E69" s="33">
        <f>+B69/'Rating units'!B69*1000</f>
        <v>108.39658444022771</v>
      </c>
    </row>
    <row r="70" spans="1:5" x14ac:dyDescent="0.25">
      <c r="A70" s="12" t="s">
        <v>113</v>
      </c>
      <c r="B70" s="31">
        <v>865</v>
      </c>
      <c r="D70" s="33"/>
      <c r="E70" s="33"/>
    </row>
    <row r="71" spans="1:5" x14ac:dyDescent="0.25">
      <c r="A71" s="12" t="s">
        <v>114</v>
      </c>
      <c r="B71" s="31">
        <v>708</v>
      </c>
      <c r="D71" s="33">
        <f>+B71/Population!B71*1000</f>
        <v>76.129032258064512</v>
      </c>
      <c r="E71" s="33">
        <f>+B71/'Rating units'!B71*1000</f>
        <v>160.68996822514754</v>
      </c>
    </row>
    <row r="72" spans="1:5" x14ac:dyDescent="0.25">
      <c r="A72" s="12" t="s">
        <v>115</v>
      </c>
      <c r="B72" s="31">
        <v>0</v>
      </c>
      <c r="D72" s="33"/>
      <c r="E72" s="33"/>
    </row>
    <row r="73" spans="1:5" x14ac:dyDescent="0.25">
      <c r="A73" s="12" t="s">
        <v>116</v>
      </c>
      <c r="B73" s="30">
        <v>1972</v>
      </c>
      <c r="D73" s="33">
        <f>+B73/Population!B73*1000</f>
        <v>112.36467236467236</v>
      </c>
      <c r="E73" s="33">
        <f>+B73/'Rating units'!B73*1000</f>
        <v>183.73241405012578</v>
      </c>
    </row>
    <row r="74" spans="1:5" x14ac:dyDescent="0.25">
      <c r="A74" s="12" t="s">
        <v>117</v>
      </c>
      <c r="B74" s="30">
        <v>1969</v>
      </c>
      <c r="D74" s="33">
        <f>+B74/Population!B74*1000</f>
        <v>39.223107569721115</v>
      </c>
      <c r="E74" s="33">
        <f>+B74/'Rating units'!B74*1000</f>
        <v>82.568037908332286</v>
      </c>
    </row>
    <row r="75" spans="1:5" x14ac:dyDescent="0.25">
      <c r="A75" s="12" t="s">
        <v>118</v>
      </c>
      <c r="B75" s="30">
        <v>2846</v>
      </c>
      <c r="D75" s="33">
        <f>+B75/Population!B75*1000</f>
        <v>78.618784530386748</v>
      </c>
      <c r="E75" s="33">
        <f>+B75/'Rating units'!B75*1000</f>
        <v>128.42960288808663</v>
      </c>
    </row>
    <row r="76" spans="1:5" x14ac:dyDescent="0.25">
      <c r="A76" s="12" t="s">
        <v>119</v>
      </c>
      <c r="B76" s="30">
        <v>9695</v>
      </c>
      <c r="D76" s="33">
        <f>+B76/Population!B76*1000</f>
        <v>75.62402496099844</v>
      </c>
      <c r="E76" s="33">
        <f>+B76/'Rating units'!B76*1000</f>
        <v>183.25646453954334</v>
      </c>
    </row>
    <row r="77" spans="1:5" x14ac:dyDescent="0.25">
      <c r="A77" s="12" t="s">
        <v>120</v>
      </c>
      <c r="B77" s="30">
        <v>1610</v>
      </c>
      <c r="D77" s="33">
        <f>+B77/Population!B77*1000</f>
        <v>56.690140845070424</v>
      </c>
      <c r="E77" s="33">
        <f>+B77/'Rating units'!B77*1000</f>
        <v>59.345168236751221</v>
      </c>
    </row>
    <row r="78" spans="1:5" x14ac:dyDescent="0.25">
      <c r="A78" s="12" t="s">
        <v>121</v>
      </c>
      <c r="B78" s="30">
        <v>1752</v>
      </c>
      <c r="D78" s="33">
        <f>+B78/Population!B78*1000</f>
        <v>37.516059957173447</v>
      </c>
      <c r="E78" s="33">
        <f>+B78/'Rating units'!B78*1000</f>
        <v>77.525554228063186</v>
      </c>
    </row>
    <row r="79" spans="1:5" x14ac:dyDescent="0.25">
      <c r="A79" s="12" t="s">
        <v>122</v>
      </c>
      <c r="B79" s="30">
        <v>1035</v>
      </c>
      <c r="D79" s="33">
        <f>+B79/Population!B79*1000</f>
        <v>24.295774647887324</v>
      </c>
      <c r="E79" s="33">
        <f>+B79/'Rating units'!B79*1000</f>
        <v>61.329698980801133</v>
      </c>
    </row>
    <row r="80" spans="1:5" x14ac:dyDescent="0.25">
      <c r="A80" s="12" t="s">
        <v>123</v>
      </c>
      <c r="B80" s="30">
        <v>6684</v>
      </c>
      <c r="D80" s="33">
        <f>+B80/Population!B80*1000</f>
        <v>93.876404494382015</v>
      </c>
      <c r="E80" s="33">
        <f>+B80/'Rating units'!B80*1000</f>
        <v>230.60999171956942</v>
      </c>
    </row>
    <row r="81" spans="1:5" x14ac:dyDescent="0.25">
      <c r="A81" s="12" t="s">
        <v>124</v>
      </c>
      <c r="B81" s="31">
        <v>0</v>
      </c>
      <c r="D81" s="33"/>
      <c r="E81" s="33"/>
    </row>
    <row r="82" spans="1:5" x14ac:dyDescent="0.25">
      <c r="A82" s="12" t="s">
        <v>125</v>
      </c>
      <c r="B82" s="30">
        <v>1254</v>
      </c>
      <c r="D82" s="33">
        <f>+B82/Population!B82*1000</f>
        <v>21.695501730103807</v>
      </c>
      <c r="E82" s="33">
        <f>+B82/'Rating units'!B82*1000</f>
        <v>52.089391044280134</v>
      </c>
    </row>
    <row r="83" spans="1:5" x14ac:dyDescent="0.25">
      <c r="A83" s="12" t="s">
        <v>126</v>
      </c>
      <c r="B83" s="31">
        <v>833</v>
      </c>
      <c r="D83" s="33">
        <f>+B83/Population!B83*1000</f>
        <v>104.77987421383646</v>
      </c>
      <c r="E83" s="33">
        <f>+B83/'Rating units'!B83*1000</f>
        <v>92.885816235504009</v>
      </c>
    </row>
    <row r="84" spans="1:5" x14ac:dyDescent="0.25">
      <c r="A84" s="12" t="s">
        <v>127</v>
      </c>
      <c r="B84" s="30">
        <v>4044</v>
      </c>
      <c r="D84" s="33">
        <f>+B84/Population!B84*1000</f>
        <v>78.372093023255815</v>
      </c>
      <c r="E84" s="33">
        <f>+B84/'Rating units'!B84*1000</f>
        <v>194.15238369580874</v>
      </c>
    </row>
    <row r="85" spans="1:5" x14ac:dyDescent="0.25">
      <c r="A85" s="12" t="s">
        <v>128</v>
      </c>
      <c r="B85" s="31">
        <v>850</v>
      </c>
      <c r="D85" s="33">
        <f>+B85/Population!B85*1000</f>
        <v>104.29447852760735</v>
      </c>
      <c r="E85" s="33">
        <f>+B85/'Rating units'!B85*1000</f>
        <v>116.82242990654206</v>
      </c>
    </row>
    <row r="86" spans="1:5" x14ac:dyDescent="0.25">
      <c r="A86" s="12" t="s">
        <v>129</v>
      </c>
      <c r="B86" s="31" t="s">
        <v>51</v>
      </c>
      <c r="D86" s="33"/>
      <c r="E86" s="33"/>
    </row>
    <row r="87" spans="1:5" x14ac:dyDescent="0.25">
      <c r="A87" s="12" t="s">
        <v>130</v>
      </c>
      <c r="B87" s="30">
        <v>4396</v>
      </c>
      <c r="D87" s="33">
        <f>+B87/Population!B87*1000</f>
        <v>198.91402714932127</v>
      </c>
      <c r="E87" s="33">
        <f>+B87/'Rating units'!B87*1000</f>
        <v>332.9798515376458</v>
      </c>
    </row>
    <row r="88" spans="1:5" x14ac:dyDescent="0.25">
      <c r="A88" s="12" t="s">
        <v>131</v>
      </c>
      <c r="B88" s="31">
        <v>848</v>
      </c>
      <c r="D88" s="33">
        <f>+B88/Population!B88*1000</f>
        <v>87.784679089026909</v>
      </c>
      <c r="E88" s="33">
        <f>+B88/'Rating units'!B88*1000</f>
        <v>144.36499829758256</v>
      </c>
    </row>
    <row r="89" spans="1:5" x14ac:dyDescent="0.25">
      <c r="A89" s="12" t="s">
        <v>132</v>
      </c>
      <c r="B89" s="30">
        <v>6233</v>
      </c>
      <c r="D89" s="33">
        <f>+B89/Population!B89*1000</f>
        <v>142.30593607305937</v>
      </c>
      <c r="E89" s="33">
        <f>+B89/'Rating units'!B89*1000</f>
        <v>297.74529473583647</v>
      </c>
    </row>
    <row r="90" spans="1:5" x14ac:dyDescent="0.25">
      <c r="A90" s="12" t="s">
        <v>133</v>
      </c>
      <c r="B90" s="30">
        <v>67647</v>
      </c>
      <c r="D90" s="33">
        <f>+B90/Population!B90*1000</f>
        <v>325.38239538239537</v>
      </c>
      <c r="E90" s="33">
        <f>+B90/'Rating units'!B90*1000</f>
        <v>879.81219436062838</v>
      </c>
    </row>
    <row r="91" spans="1:5" x14ac:dyDescent="0.25">
      <c r="A91" s="12" t="s">
        <v>134</v>
      </c>
      <c r="B91" s="31">
        <v>0</v>
      </c>
      <c r="D91" s="33"/>
      <c r="E91" s="33"/>
    </row>
    <row r="92" spans="1:5" x14ac:dyDescent="0.25">
      <c r="A92" s="12" t="s">
        <v>135</v>
      </c>
      <c r="B92" s="30">
        <v>2026</v>
      </c>
      <c r="D92" s="33">
        <f>+B92/Population!B92*1000</f>
        <v>42.38493723849372</v>
      </c>
      <c r="E92" s="33">
        <f>+B92/'Rating units'!B92*1000</f>
        <v>98.235065942591149</v>
      </c>
    </row>
    <row r="93" spans="1:5" x14ac:dyDescent="0.25">
      <c r="A93" s="12" t="s">
        <v>136</v>
      </c>
      <c r="B93" s="31">
        <v>451</v>
      </c>
      <c r="D93" s="33">
        <f>+B93/Population!B93*1000</f>
        <v>51.484018264840181</v>
      </c>
      <c r="E93" s="33">
        <f>+B93/'Rating units'!B93*1000</f>
        <v>67.952388127165889</v>
      </c>
    </row>
    <row r="94" spans="1:5" x14ac:dyDescent="0.25">
      <c r="A94" s="12" t="s">
        <v>137</v>
      </c>
      <c r="B94" s="30">
        <v>1901</v>
      </c>
      <c r="D94" s="33">
        <f>+B94/Population!B94*1000</f>
        <v>54.314285714285717</v>
      </c>
      <c r="E94" s="33">
        <f>+B94/'Rating units'!B94*1000</f>
        <v>114.12619319205139</v>
      </c>
    </row>
    <row r="95" spans="1:5" x14ac:dyDescent="0.25">
      <c r="A95" s="12" t="s">
        <v>138</v>
      </c>
      <c r="B95" s="31">
        <v>0</v>
      </c>
      <c r="D95" s="33">
        <f>+B95/Population!B95*1000</f>
        <v>0</v>
      </c>
      <c r="E95" s="33">
        <f>+B95/'Rating units'!B95*1000</f>
        <v>0</v>
      </c>
    </row>
    <row r="96" spans="1:5" x14ac:dyDescent="0.25">
      <c r="A96" s="12" t="s">
        <v>139</v>
      </c>
      <c r="B96" s="31">
        <v>0</v>
      </c>
      <c r="D96" s="33"/>
      <c r="E96" s="33"/>
    </row>
    <row r="97" spans="1:5" x14ac:dyDescent="0.25">
      <c r="A97" s="12" t="s">
        <v>140</v>
      </c>
      <c r="B97" s="31">
        <v>0</v>
      </c>
      <c r="D97" s="33"/>
      <c r="E97" s="33"/>
    </row>
    <row r="98" spans="1:5" x14ac:dyDescent="0.25">
      <c r="A98" s="12" t="s">
        <v>141</v>
      </c>
      <c r="B98" s="30">
        <v>439682</v>
      </c>
      <c r="D98" s="33"/>
      <c r="E98" s="33"/>
    </row>
    <row r="99" spans="1:5" x14ac:dyDescent="0.25">
      <c r="A99" s="107" t="s">
        <v>142</v>
      </c>
      <c r="B99" s="107"/>
    </row>
    <row r="100" spans="1:5" x14ac:dyDescent="0.25">
      <c r="A100" s="103" t="s">
        <v>143</v>
      </c>
      <c r="B100" s="103"/>
    </row>
    <row r="101" spans="1:5" x14ac:dyDescent="0.25">
      <c r="A101" s="103" t="s">
        <v>144</v>
      </c>
      <c r="B101" s="103"/>
    </row>
    <row r="102" spans="1:5" x14ac:dyDescent="0.25">
      <c r="A102" s="103"/>
      <c r="B102" s="103"/>
    </row>
    <row r="103" spans="1:5" x14ac:dyDescent="0.25">
      <c r="A103" s="107" t="s">
        <v>145</v>
      </c>
      <c r="B103" s="107"/>
    </row>
    <row r="104" spans="1:5" x14ac:dyDescent="0.25">
      <c r="A104" s="103" t="s">
        <v>146</v>
      </c>
      <c r="B104" s="103"/>
    </row>
    <row r="105" spans="1:5" x14ac:dyDescent="0.25">
      <c r="A105" s="103"/>
      <c r="B105" s="103"/>
    </row>
    <row r="106" spans="1:5" x14ac:dyDescent="0.25">
      <c r="A106" s="103" t="s">
        <v>147</v>
      </c>
      <c r="B106" s="103"/>
    </row>
    <row r="107" spans="1:5" x14ac:dyDescent="0.25">
      <c r="A107" s="103" t="s">
        <v>148</v>
      </c>
      <c r="B107" s="103"/>
    </row>
    <row r="108" spans="1:5" x14ac:dyDescent="0.25">
      <c r="A108" s="103" t="s">
        <v>149</v>
      </c>
      <c r="B108" s="103"/>
    </row>
    <row r="109" spans="1:5" x14ac:dyDescent="0.25">
      <c r="A109" s="103" t="s">
        <v>150</v>
      </c>
      <c r="B109" s="103"/>
    </row>
    <row r="110" spans="1:5" x14ac:dyDescent="0.25">
      <c r="A110" s="103" t="s">
        <v>151</v>
      </c>
      <c r="B110" s="103"/>
    </row>
    <row r="111" spans="1:5" x14ac:dyDescent="0.25">
      <c r="A111" s="103" t="s">
        <v>152</v>
      </c>
      <c r="B111" s="103"/>
    </row>
    <row r="112" spans="1:5" x14ac:dyDescent="0.25">
      <c r="A112" s="103" t="s">
        <v>153</v>
      </c>
      <c r="B112" s="103"/>
    </row>
    <row r="113" spans="1:2" x14ac:dyDescent="0.25">
      <c r="A113" s="103"/>
      <c r="B113" s="103"/>
    </row>
    <row r="114" spans="1:2" x14ac:dyDescent="0.25">
      <c r="A114" s="103" t="s">
        <v>154</v>
      </c>
      <c r="B114" s="103"/>
    </row>
    <row r="115" spans="1:2" x14ac:dyDescent="0.25">
      <c r="A115" s="103"/>
      <c r="B115" s="103"/>
    </row>
    <row r="116" spans="1:2" x14ac:dyDescent="0.25">
      <c r="A116" s="103" t="s">
        <v>155</v>
      </c>
      <c r="B116" s="103"/>
    </row>
    <row r="117" spans="1:2" x14ac:dyDescent="0.25">
      <c r="A117" s="103" t="s">
        <v>156</v>
      </c>
      <c r="B117" s="103"/>
    </row>
    <row r="118" spans="1:2" x14ac:dyDescent="0.25">
      <c r="A118" s="103"/>
      <c r="B118" s="103"/>
    </row>
    <row r="119" spans="1:2" x14ac:dyDescent="0.25">
      <c r="A119" s="103" t="s">
        <v>157</v>
      </c>
      <c r="B119" s="103"/>
    </row>
    <row r="120" spans="1:2" x14ac:dyDescent="0.25">
      <c r="A120" s="103" t="s">
        <v>158</v>
      </c>
      <c r="B120" s="103"/>
    </row>
    <row r="121" spans="1:2" x14ac:dyDescent="0.25">
      <c r="A121" s="103"/>
      <c r="B121" s="103"/>
    </row>
    <row r="122" spans="1:2" x14ac:dyDescent="0.25">
      <c r="A122" s="103" t="s">
        <v>159</v>
      </c>
      <c r="B122" s="103"/>
    </row>
    <row r="123" spans="1:2" x14ac:dyDescent="0.25">
      <c r="A123" s="103" t="s">
        <v>160</v>
      </c>
      <c r="B123" s="103"/>
    </row>
    <row r="124" spans="1:2" x14ac:dyDescent="0.25">
      <c r="A124" s="103" t="s">
        <v>161</v>
      </c>
      <c r="B124" s="103"/>
    </row>
    <row r="125" spans="1:2" x14ac:dyDescent="0.25">
      <c r="A125" s="104" t="s">
        <v>162</v>
      </c>
      <c r="B125" s="104"/>
    </row>
    <row r="126" spans="1:2" x14ac:dyDescent="0.25">
      <c r="A126" s="103"/>
      <c r="B126" s="103"/>
    </row>
    <row r="127" spans="1:2" x14ac:dyDescent="0.25">
      <c r="A127" s="103"/>
      <c r="B127" s="103"/>
    </row>
    <row r="128" spans="1:2" x14ac:dyDescent="0.25">
      <c r="A128" s="11"/>
      <c r="B128" s="31"/>
    </row>
    <row r="129" spans="1:2" x14ac:dyDescent="0.25">
      <c r="A129" s="11"/>
      <c r="B129" s="31"/>
    </row>
  </sheetData>
  <mergeCells count="31">
    <mergeCell ref="A108:B108"/>
    <mergeCell ref="A3:B3"/>
    <mergeCell ref="A4:A5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20:B120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7:B127"/>
    <mergeCell ref="A121:B121"/>
    <mergeCell ref="A122:B122"/>
    <mergeCell ref="A123:B123"/>
    <mergeCell ref="A124:B124"/>
    <mergeCell ref="A125:B125"/>
    <mergeCell ref="A126:B126"/>
  </mergeCells>
  <hyperlinks>
    <hyperlink ref="A1" location="Index!A1" display="Index" xr:uid="{00000000-0004-0000-2600-000000000000}"/>
    <hyperlink ref="A125" r:id="rId1" display="mailto:info@stats.govt.nz" xr:uid="{00000000-0004-0000-2600-000001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5"/>
  <sheetViews>
    <sheetView zoomScale="75" zoomScaleNormal="75" workbookViewId="0"/>
  </sheetViews>
  <sheetFormatPr defaultRowHeight="15" x14ac:dyDescent="0.25"/>
  <cols>
    <col min="1" max="1" width="39.5703125" customWidth="1"/>
    <col min="2" max="2" width="12.5703125" bestFit="1" customWidth="1"/>
    <col min="3" max="3" width="9.140625" customWidth="1"/>
  </cols>
  <sheetData>
    <row r="1" spans="1:12" x14ac:dyDescent="0.25">
      <c r="A1" s="9" t="s">
        <v>35</v>
      </c>
    </row>
    <row r="3" spans="1:12" x14ac:dyDescent="0.25">
      <c r="A3" s="1" t="s">
        <v>36</v>
      </c>
      <c r="B3" s="1"/>
      <c r="C3" s="2"/>
    </row>
    <row r="4" spans="1:12" x14ac:dyDescent="0.25">
      <c r="A4" s="6"/>
      <c r="B4" s="6"/>
      <c r="C4" s="2"/>
    </row>
    <row r="5" spans="1:12" x14ac:dyDescent="0.25">
      <c r="A5" s="1" t="s">
        <v>37</v>
      </c>
      <c r="B5" s="6"/>
      <c r="C5" s="2"/>
    </row>
    <row r="6" spans="1:12" x14ac:dyDescent="0.25">
      <c r="A6" s="39"/>
      <c r="B6" s="40"/>
      <c r="C6" s="41"/>
      <c r="D6" s="42"/>
      <c r="E6" s="42"/>
      <c r="F6" s="42"/>
      <c r="G6" s="42"/>
      <c r="H6" s="42"/>
      <c r="I6" s="42"/>
      <c r="J6" s="42"/>
      <c r="K6" s="42"/>
      <c r="L6" s="42"/>
    </row>
    <row r="7" spans="1:12" x14ac:dyDescent="0.25">
      <c r="A7" s="43"/>
      <c r="B7" s="43"/>
      <c r="C7" s="44" t="s">
        <v>172</v>
      </c>
      <c r="D7" s="44" t="s">
        <v>173</v>
      </c>
      <c r="E7" s="44" t="s">
        <v>174</v>
      </c>
      <c r="F7" s="44" t="s">
        <v>175</v>
      </c>
      <c r="G7" s="44" t="s">
        <v>176</v>
      </c>
      <c r="H7" s="44" t="s">
        <v>177</v>
      </c>
      <c r="I7" s="44" t="s">
        <v>178</v>
      </c>
      <c r="J7" s="44" t="s">
        <v>179</v>
      </c>
      <c r="K7" s="44" t="s">
        <v>180</v>
      </c>
      <c r="L7" s="42"/>
    </row>
    <row r="8" spans="1:12" x14ac:dyDescent="0.25">
      <c r="A8" s="43" t="s">
        <v>181</v>
      </c>
      <c r="B8" s="43"/>
      <c r="C8" s="45">
        <v>3.6220472440944951E-2</v>
      </c>
      <c r="D8" s="45">
        <v>4.1033434650455947E-2</v>
      </c>
      <c r="E8" s="45">
        <v>4.0875912408759207E-2</v>
      </c>
      <c r="F8" s="45">
        <v>4.2075736325385638E-2</v>
      </c>
      <c r="G8" s="45">
        <v>4.1722745625841107E-2</v>
      </c>
      <c r="H8" s="45">
        <v>4.6511627906976827E-2</v>
      </c>
      <c r="I8" s="45">
        <v>4.8148148148148051E-2</v>
      </c>
      <c r="J8" s="45">
        <v>4.4758539458186197E-2</v>
      </c>
      <c r="K8" s="45">
        <v>5.29875986471251E-2</v>
      </c>
      <c r="L8" s="42"/>
    </row>
    <row r="9" spans="1:12" x14ac:dyDescent="0.25">
      <c r="A9" s="43" t="s">
        <v>182</v>
      </c>
      <c r="B9" s="43"/>
      <c r="C9" s="45">
        <v>2.2077922077922141E-2</v>
      </c>
      <c r="D9" s="45">
        <v>3.0495552731893305E-2</v>
      </c>
      <c r="E9" s="45">
        <v>4.0690505548705236E-2</v>
      </c>
      <c r="F9" s="45">
        <v>6.6350710900473953E-2</v>
      </c>
      <c r="G9" s="45">
        <v>8.1111111111111134E-2</v>
      </c>
      <c r="H9" s="45">
        <v>5.3442959917780142E-2</v>
      </c>
      <c r="I9" s="45">
        <v>2.8292682926829293E-2</v>
      </c>
      <c r="J9" s="45">
        <v>2.75142314990513E-2</v>
      </c>
      <c r="K9" s="45">
        <v>2.8624192059095055E-2</v>
      </c>
      <c r="L9" s="42"/>
    </row>
    <row r="10" spans="1:12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2" x14ac:dyDescent="0.25">
      <c r="A11" s="46" t="s">
        <v>40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</row>
    <row r="12" spans="1:12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</row>
    <row r="13" spans="1:12" x14ac:dyDescent="0.25">
      <c r="A13" s="47" t="s">
        <v>187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1:12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spans="1:12" x14ac:dyDescent="0.25">
      <c r="A15" s="43"/>
      <c r="B15" s="44" t="s">
        <v>183</v>
      </c>
      <c r="C15" s="44" t="s">
        <v>172</v>
      </c>
      <c r="D15" s="44" t="s">
        <v>173</v>
      </c>
      <c r="E15" s="44" t="s">
        <v>174</v>
      </c>
      <c r="F15" s="44" t="s">
        <v>175</v>
      </c>
      <c r="G15" s="44" t="s">
        <v>176</v>
      </c>
      <c r="H15" s="44" t="s">
        <v>177</v>
      </c>
      <c r="I15" s="44" t="s">
        <v>178</v>
      </c>
      <c r="J15" s="44" t="s">
        <v>179</v>
      </c>
      <c r="K15" s="44" t="s">
        <v>180</v>
      </c>
      <c r="L15" s="42"/>
    </row>
    <row r="16" spans="1:12" x14ac:dyDescent="0.25">
      <c r="A16" s="43" t="s">
        <v>184</v>
      </c>
      <c r="B16" s="48">
        <f>+'One Year Model - INFOSHARE DATA'!F20</f>
        <v>37.822594142259412</v>
      </c>
      <c r="C16" s="48">
        <f>+B16*(1+C$8)</f>
        <v>39.192546371034162</v>
      </c>
      <c r="D16" s="48">
        <f t="shared" ref="D16:K16" si="0">+C16*(1+D$8)</f>
        <v>40.800751161334958</v>
      </c>
      <c r="E16" s="48">
        <f t="shared" si="0"/>
        <v>42.468519092017267</v>
      </c>
      <c r="F16" s="48">
        <f t="shared" si="0"/>
        <v>44.255413303462589</v>
      </c>
      <c r="G16" s="48">
        <f t="shared" si="0"/>
        <v>46.101870655289424</v>
      </c>
      <c r="H16" s="48">
        <f t="shared" si="0"/>
        <v>48.246143709023819</v>
      </c>
      <c r="I16" s="48">
        <f t="shared" si="0"/>
        <v>50.56910618390274</v>
      </c>
      <c r="J16" s="48">
        <f t="shared" si="0"/>
        <v>52.832505518400161</v>
      </c>
      <c r="K16" s="48">
        <f t="shared" si="0"/>
        <v>55.631973116331174</v>
      </c>
      <c r="L16" s="42"/>
    </row>
    <row r="17" spans="1:12" x14ac:dyDescent="0.25">
      <c r="A17" s="43" t="s">
        <v>185</v>
      </c>
      <c r="B17" s="48">
        <f>+'One Year Model - INFOSHARE DATA'!F38</f>
        <v>42.090376569037652</v>
      </c>
      <c r="C17" s="48">
        <f>+B17*(1+C$9)</f>
        <v>43.019644623159266</v>
      </c>
      <c r="D17" s="48">
        <f t="shared" ref="D17:K17" si="1">+C17*(1+D$9)</f>
        <v>44.331552464272129</v>
      </c>
      <c r="E17" s="48">
        <f t="shared" si="1"/>
        <v>46.135425745802308</v>
      </c>
      <c r="F17" s="48">
        <f t="shared" si="1"/>
        <v>49.196544041732324</v>
      </c>
      <c r="G17" s="48">
        <f t="shared" si="1"/>
        <v>53.186930391783946</v>
      </c>
      <c r="H17" s="48">
        <f t="shared" si="1"/>
        <v>56.029397380861816</v>
      </c>
      <c r="I17" s="48">
        <f t="shared" si="1"/>
        <v>57.614619355539858</v>
      </c>
      <c r="J17" s="48">
        <f t="shared" si="1"/>
        <v>59.1998413302179</v>
      </c>
      <c r="K17" s="48">
        <f t="shared" si="1"/>
        <v>60.894388958322011</v>
      </c>
      <c r="L17" s="42"/>
    </row>
    <row r="18" spans="1:12" x14ac:dyDescent="0.25">
      <c r="A18" s="43" t="s">
        <v>186</v>
      </c>
      <c r="B18" s="48">
        <f>+B16-B17</f>
        <v>-4.2677824267782398</v>
      </c>
      <c r="C18" s="48">
        <f>+C16-C17</f>
        <v>-3.8270982521251042</v>
      </c>
      <c r="D18" s="48">
        <f t="shared" ref="D18:K18" si="2">+D16-D17</f>
        <v>-3.5308013029371708</v>
      </c>
      <c r="E18" s="48">
        <f t="shared" si="2"/>
        <v>-3.6669066537850412</v>
      </c>
      <c r="F18" s="48">
        <f t="shared" si="2"/>
        <v>-4.9411307382697345</v>
      </c>
      <c r="G18" s="48">
        <f t="shared" si="2"/>
        <v>-7.0850597364945216</v>
      </c>
      <c r="H18" s="48">
        <f t="shared" si="2"/>
        <v>-7.783253671837997</v>
      </c>
      <c r="I18" s="48">
        <f t="shared" si="2"/>
        <v>-7.0455131716371184</v>
      </c>
      <c r="J18" s="48">
        <f t="shared" si="2"/>
        <v>-6.367335811817739</v>
      </c>
      <c r="K18" s="48">
        <f t="shared" si="2"/>
        <v>-5.2624158419908369</v>
      </c>
      <c r="L18" s="42"/>
    </row>
    <row r="20" spans="1:12" x14ac:dyDescent="0.25">
      <c r="A20" s="47" t="s">
        <v>188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2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</row>
    <row r="22" spans="1:12" x14ac:dyDescent="0.25">
      <c r="A22" s="43"/>
      <c r="B22" s="44" t="s">
        <v>183</v>
      </c>
      <c r="C22" s="44" t="s">
        <v>172</v>
      </c>
      <c r="D22" s="44" t="s">
        <v>173</v>
      </c>
      <c r="E22" s="44" t="s">
        <v>174</v>
      </c>
      <c r="F22" s="44" t="s">
        <v>175</v>
      </c>
      <c r="G22" s="44" t="s">
        <v>176</v>
      </c>
      <c r="H22" s="44" t="s">
        <v>177</v>
      </c>
      <c r="I22" s="44" t="s">
        <v>178</v>
      </c>
      <c r="J22" s="44" t="s">
        <v>179</v>
      </c>
      <c r="K22" s="44" t="s">
        <v>180</v>
      </c>
    </row>
    <row r="23" spans="1:12" x14ac:dyDescent="0.25">
      <c r="A23" s="43" t="s">
        <v>184</v>
      </c>
      <c r="B23" s="48">
        <f>+'One Year Model - INFOSHARE DATA'!G20</f>
        <v>48.577170545916211</v>
      </c>
      <c r="C23" s="48">
        <f>+B23*(1+C$8)</f>
        <v>50.336658612933654</v>
      </c>
      <c r="D23" s="48">
        <f t="shared" ref="D23:K23" si="3">+C23*(1+D$8)</f>
        <v>52.402144604649777</v>
      </c>
      <c r="E23" s="48">
        <f t="shared" si="3"/>
        <v>54.544130077540572</v>
      </c>
      <c r="F23" s="48">
        <f t="shared" si="3"/>
        <v>56.839114512780704</v>
      </c>
      <c r="G23" s="48">
        <f t="shared" si="3"/>
        <v>59.210598429195507</v>
      </c>
      <c r="H23" s="48">
        <f t="shared" si="3"/>
        <v>61.964579751483676</v>
      </c>
      <c r="I23" s="48">
        <f t="shared" si="3"/>
        <v>64.948059517295846</v>
      </c>
      <c r="J23" s="48">
        <f t="shared" si="3"/>
        <v>67.855039801933358</v>
      </c>
      <c r="K23" s="48">
        <f t="shared" si="3"/>
        <v>71.450515417142896</v>
      </c>
    </row>
    <row r="24" spans="1:12" x14ac:dyDescent="0.25">
      <c r="A24" s="43" t="s">
        <v>185</v>
      </c>
      <c r="B24" s="48">
        <f>+'One Year Model - INFOSHARE DATA'!G38</f>
        <v>54.058465509944988</v>
      </c>
      <c r="C24" s="48">
        <f>+B24*(1+C$9)</f>
        <v>55.251964099125594</v>
      </c>
      <c r="D24" s="48">
        <f t="shared" ref="D24:K24" si="4">+C24*(1+D$9)</f>
        <v>56.936903283851152</v>
      </c>
      <c r="E24" s="48">
        <f t="shared" si="4"/>
        <v>59.253694662848787</v>
      </c>
      <c r="F24" s="48">
        <f t="shared" si="4"/>
        <v>63.185219427208423</v>
      </c>
      <c r="G24" s="48">
        <f t="shared" si="4"/>
        <v>68.310242780748666</v>
      </c>
      <c r="H24" s="48">
        <f t="shared" si="4"/>
        <v>71.960944347654049</v>
      </c>
      <c r="I24" s="48">
        <f t="shared" si="4"/>
        <v>73.996912529197431</v>
      </c>
      <c r="J24" s="48">
        <f t="shared" si="4"/>
        <v>76.032880710740812</v>
      </c>
      <c r="K24" s="48">
        <f t="shared" si="4"/>
        <v>78.209260491011321</v>
      </c>
    </row>
    <row r="25" spans="1:12" x14ac:dyDescent="0.25">
      <c r="A25" s="43" t="s">
        <v>186</v>
      </c>
      <c r="B25" s="48">
        <f>+B23-B24</f>
        <v>-5.4812949640287769</v>
      </c>
      <c r="C25" s="48">
        <f>+C23-C24</f>
        <v>-4.9153054861919401</v>
      </c>
      <c r="D25" s="48">
        <f t="shared" ref="D25" si="5">+D23-D24</f>
        <v>-4.5347586792013743</v>
      </c>
      <c r="E25" s="48">
        <f t="shared" ref="E25" si="6">+E23-E24</f>
        <v>-4.7095645853082146</v>
      </c>
      <c r="F25" s="48">
        <f t="shared" ref="F25" si="7">+F23-F24</f>
        <v>-6.3461049144277197</v>
      </c>
      <c r="G25" s="48">
        <f t="shared" ref="G25" si="8">+G23-G24</f>
        <v>-9.0996443515531595</v>
      </c>
      <c r="H25" s="48">
        <f t="shared" ref="H25" si="9">+H23-H24</f>
        <v>-9.9963645961703733</v>
      </c>
      <c r="I25" s="48">
        <f t="shared" ref="I25" si="10">+I23-I24</f>
        <v>-9.0488530119015849</v>
      </c>
      <c r="J25" s="48">
        <f t="shared" ref="J25" si="11">+J23-J24</f>
        <v>-8.177840908807454</v>
      </c>
      <c r="K25" s="48">
        <f t="shared" ref="K25" si="12">+K23-K24</f>
        <v>-6.7587450738684254</v>
      </c>
    </row>
  </sheetData>
  <hyperlinks>
    <hyperlink ref="A1" location="Index!A1" display="Index" xr:uid="{00000000-0004-0000-0300-000000000000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127"/>
  <sheetViews>
    <sheetView workbookViewId="0"/>
  </sheetViews>
  <sheetFormatPr defaultRowHeight="15" x14ac:dyDescent="0.25"/>
  <cols>
    <col min="1" max="1" width="57.85546875" style="15" customWidth="1"/>
    <col min="2" max="2" width="39.2851562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3" spans="1:7" ht="15" customHeight="1" x14ac:dyDescent="0.25">
      <c r="A3" s="105" t="s">
        <v>46</v>
      </c>
      <c r="B3" s="105"/>
      <c r="D3" s="16" t="s">
        <v>163</v>
      </c>
      <c r="E3" s="16" t="s">
        <v>164</v>
      </c>
      <c r="F3" s="1"/>
      <c r="G3" s="16"/>
    </row>
    <row r="4" spans="1:7" x14ac:dyDescent="0.25">
      <c r="A4" s="106"/>
      <c r="B4" s="28" t="s">
        <v>19</v>
      </c>
    </row>
    <row r="5" spans="1:7" x14ac:dyDescent="0.25">
      <c r="A5" s="106"/>
      <c r="B5" s="28" t="s">
        <v>166</v>
      </c>
    </row>
    <row r="6" spans="1:7" x14ac:dyDescent="0.25">
      <c r="A6" s="12" t="s">
        <v>48</v>
      </c>
      <c r="B6" s="29"/>
    </row>
    <row r="7" spans="1:7" x14ac:dyDescent="0.25">
      <c r="A7" s="12" t="s">
        <v>49</v>
      </c>
      <c r="B7" s="31">
        <v>681</v>
      </c>
      <c r="D7" s="33">
        <f>+B7/Population!B7*1000</f>
        <v>20.207715133531156</v>
      </c>
      <c r="E7" s="33">
        <f>+B7/'Rating units'!B7*1000</f>
        <v>44.229395336753917</v>
      </c>
    </row>
    <row r="8" spans="1:7" x14ac:dyDescent="0.25">
      <c r="A8" s="12" t="s">
        <v>50</v>
      </c>
      <c r="B8" s="31" t="s">
        <v>51</v>
      </c>
      <c r="D8" s="33"/>
      <c r="E8" s="33"/>
    </row>
    <row r="9" spans="1:7" x14ac:dyDescent="0.25">
      <c r="A9" s="12" t="s">
        <v>52</v>
      </c>
      <c r="B9" s="30">
        <v>6285</v>
      </c>
      <c r="D9" s="33">
        <f>+B9/Population!B9*1000</f>
        <v>3.89308721506442</v>
      </c>
      <c r="E9" s="33">
        <f>+B9/'Rating units'!B9*1000</f>
        <v>11.863146291374727</v>
      </c>
    </row>
    <row r="10" spans="1:7" x14ac:dyDescent="0.25">
      <c r="A10" s="12" t="s">
        <v>53</v>
      </c>
      <c r="B10" s="31" t="s">
        <v>51</v>
      </c>
      <c r="D10" s="33"/>
      <c r="E10" s="33"/>
    </row>
    <row r="11" spans="1:7" x14ac:dyDescent="0.25">
      <c r="A11" s="12" t="s">
        <v>54</v>
      </c>
      <c r="B11" s="31" t="s">
        <v>51</v>
      </c>
      <c r="D11" s="33"/>
      <c r="E11" s="33"/>
    </row>
    <row r="12" spans="1:7" x14ac:dyDescent="0.25">
      <c r="A12" s="12" t="s">
        <v>55</v>
      </c>
      <c r="B12" s="31">
        <v>0</v>
      </c>
      <c r="D12" s="33"/>
      <c r="E12" s="33"/>
    </row>
    <row r="13" spans="1:7" x14ac:dyDescent="0.25">
      <c r="A13" s="12" t="s">
        <v>56</v>
      </c>
      <c r="B13" s="31" t="s">
        <v>51</v>
      </c>
      <c r="D13" s="33"/>
      <c r="E13" s="33"/>
    </row>
    <row r="14" spans="1:7" x14ac:dyDescent="0.25">
      <c r="A14" s="12" t="s">
        <v>57</v>
      </c>
      <c r="B14" s="30">
        <v>1626</v>
      </c>
      <c r="D14" s="33"/>
      <c r="E14" s="33"/>
    </row>
    <row r="15" spans="1:7" x14ac:dyDescent="0.25">
      <c r="A15" s="12" t="s">
        <v>58</v>
      </c>
      <c r="B15" s="31">
        <v>190</v>
      </c>
      <c r="D15" s="33">
        <f>+B15/Population!B15*1000</f>
        <v>18.627450980392158</v>
      </c>
      <c r="E15" s="33">
        <f>+B15/'Rating units'!B15*1000</f>
        <v>25.225703664365373</v>
      </c>
    </row>
    <row r="16" spans="1:7" x14ac:dyDescent="0.25">
      <c r="A16" s="12" t="s">
        <v>59</v>
      </c>
      <c r="B16" s="31">
        <v>0</v>
      </c>
      <c r="D16" s="33"/>
      <c r="E16" s="33"/>
    </row>
    <row r="17" spans="1:5" x14ac:dyDescent="0.25">
      <c r="A17" s="12" t="s">
        <v>60</v>
      </c>
      <c r="B17" s="31">
        <v>59</v>
      </c>
      <c r="D17" s="33">
        <f>+B17/Population!B17*1000</f>
        <v>6.6292134831460672</v>
      </c>
      <c r="E17" s="33">
        <f>+B17/'Rating units'!B17*1000</f>
        <v>12.421052631578947</v>
      </c>
    </row>
    <row r="18" spans="1:5" x14ac:dyDescent="0.25">
      <c r="A18" s="12" t="s">
        <v>61</v>
      </c>
      <c r="B18" s="31">
        <v>119</v>
      </c>
      <c r="D18" s="33">
        <f>+B18/Population!B18*1000</f>
        <v>8.75</v>
      </c>
      <c r="E18" s="33">
        <f>+B18/'Rating units'!B18*1000</f>
        <v>15.402536888428683</v>
      </c>
    </row>
    <row r="19" spans="1:5" x14ac:dyDescent="0.25">
      <c r="A19" s="12" t="s">
        <v>62</v>
      </c>
      <c r="B19" s="31">
        <v>0</v>
      </c>
      <c r="D19" s="33">
        <f>+B19/Population!B19*1000</f>
        <v>0</v>
      </c>
      <c r="E19" s="33">
        <f>+B19/'Rating units'!B19*1000</f>
        <v>0</v>
      </c>
    </row>
    <row r="20" spans="1:5" x14ac:dyDescent="0.25">
      <c r="A20" s="12" t="s">
        <v>63</v>
      </c>
      <c r="B20" s="31">
        <v>362</v>
      </c>
      <c r="D20" s="33">
        <f>+B20/Population!B20*1000</f>
        <v>593.44262295081967</v>
      </c>
      <c r="E20" s="33">
        <f>+B20/'Rating units'!B20*1000</f>
        <v>649.9102333931778</v>
      </c>
    </row>
    <row r="21" spans="1:5" x14ac:dyDescent="0.25">
      <c r="A21" s="12" t="s">
        <v>64</v>
      </c>
      <c r="B21" s="31">
        <v>0</v>
      </c>
      <c r="D21" s="33">
        <f>+B21/Population!B21*1000</f>
        <v>0</v>
      </c>
      <c r="E21" s="33">
        <f>+B21/'Rating units'!B21*1000</f>
        <v>0</v>
      </c>
    </row>
    <row r="22" spans="1:5" x14ac:dyDescent="0.25">
      <c r="A22" s="12" t="s">
        <v>65</v>
      </c>
      <c r="B22" s="31">
        <v>457</v>
      </c>
      <c r="D22" s="33">
        <f>+B22/Population!B22*1000</f>
        <v>26.189111747851005</v>
      </c>
      <c r="E22" s="33">
        <f>+B22/'Rating units'!B22*1000</f>
        <v>35.156550503884915</v>
      </c>
    </row>
    <row r="23" spans="1:5" x14ac:dyDescent="0.25">
      <c r="A23" s="12" t="s">
        <v>66</v>
      </c>
      <c r="B23" s="31">
        <v>648</v>
      </c>
      <c r="D23" s="33">
        <f>+B23/Population!B23*1000</f>
        <v>5.1023622047244093</v>
      </c>
      <c r="E23" s="33">
        <f>+B23/'Rating units'!B23*1000</f>
        <v>11.664956526435168</v>
      </c>
    </row>
    <row r="24" spans="1:5" x14ac:dyDescent="0.25">
      <c r="A24" s="12" t="s">
        <v>67</v>
      </c>
      <c r="B24" s="31">
        <v>765</v>
      </c>
      <c r="D24" s="33">
        <f>+B24/Population!B24*1000</f>
        <v>12.338709677419354</v>
      </c>
      <c r="E24" s="33">
        <f>+B24/'Rating units'!B24*1000</f>
        <v>19.045485099708714</v>
      </c>
    </row>
    <row r="25" spans="1:5" x14ac:dyDescent="0.25">
      <c r="A25" s="12" t="s">
        <v>68</v>
      </c>
      <c r="B25" s="31" t="s">
        <v>51</v>
      </c>
      <c r="D25" s="33"/>
      <c r="E25" s="33"/>
    </row>
    <row r="26" spans="1:5" x14ac:dyDescent="0.25">
      <c r="A26" s="12" t="s">
        <v>69</v>
      </c>
      <c r="B26" s="31">
        <v>832</v>
      </c>
      <c r="D26" s="33">
        <f>+B26/Population!B26*1000</f>
        <v>17.405857740585773</v>
      </c>
      <c r="E26" s="33">
        <f>+B26/'Rating units'!B26*1000</f>
        <v>35.209479475243334</v>
      </c>
    </row>
    <row r="27" spans="1:5" x14ac:dyDescent="0.25">
      <c r="A27" s="12" t="s">
        <v>70</v>
      </c>
      <c r="B27" s="31">
        <v>90</v>
      </c>
      <c r="D27" s="33">
        <f>+B27/Population!B27*1000</f>
        <v>7.2289156626506026</v>
      </c>
      <c r="E27" s="33">
        <f>+B27/'Rating units'!B27*1000</f>
        <v>14.895729890764647</v>
      </c>
    </row>
    <row r="28" spans="1:5" x14ac:dyDescent="0.25">
      <c r="A28" s="12" t="s">
        <v>71</v>
      </c>
      <c r="B28" s="31">
        <v>0</v>
      </c>
      <c r="D28" s="33"/>
      <c r="E28" s="33"/>
    </row>
    <row r="29" spans="1:5" x14ac:dyDescent="0.25">
      <c r="A29" s="12" t="s">
        <v>72</v>
      </c>
      <c r="B29" s="31">
        <v>97</v>
      </c>
      <c r="D29" s="33">
        <f>+B29/Population!B29*1000</f>
        <v>7.158671586715867</v>
      </c>
      <c r="E29" s="33">
        <f>+B29/'Rating units'!B29*1000</f>
        <v>10.652317153525148</v>
      </c>
    </row>
    <row r="30" spans="1:5" x14ac:dyDescent="0.25">
      <c r="A30" s="12" t="s">
        <v>73</v>
      </c>
      <c r="B30" s="31">
        <v>368</v>
      </c>
      <c r="D30" s="33">
        <f>+B30/Population!B30*1000</f>
        <v>2.2828784119106698</v>
      </c>
      <c r="E30" s="33">
        <f>+B30/'Rating units'!B30*1000</f>
        <v>6.5017667844522968</v>
      </c>
    </row>
    <row r="31" spans="1:5" x14ac:dyDescent="0.25">
      <c r="A31" s="12" t="s">
        <v>74</v>
      </c>
      <c r="B31" s="31">
        <v>921</v>
      </c>
      <c r="D31" s="33">
        <f>+B31/Population!B31*1000</f>
        <v>11.717557251908397</v>
      </c>
      <c r="E31" s="33">
        <f>+B31/'Rating units'!B31*1000</f>
        <v>29.92688870836718</v>
      </c>
    </row>
    <row r="32" spans="1:5" x14ac:dyDescent="0.25">
      <c r="A32" s="12" t="s">
        <v>75</v>
      </c>
      <c r="B32" s="31">
        <v>403</v>
      </c>
      <c r="D32" s="33">
        <f>+B32/Population!B32*1000</f>
        <v>20.613810741687978</v>
      </c>
      <c r="E32" s="33">
        <f>+B32/'Rating units'!B32*1000</f>
        <v>37.772987159058957</v>
      </c>
    </row>
    <row r="33" spans="1:5" x14ac:dyDescent="0.25">
      <c r="A33" s="12" t="s">
        <v>76</v>
      </c>
      <c r="B33" s="30">
        <v>1955</v>
      </c>
      <c r="D33" s="33"/>
      <c r="E33" s="33"/>
    </row>
    <row r="34" spans="1:5" x14ac:dyDescent="0.25">
      <c r="A34" s="12" t="s">
        <v>77</v>
      </c>
      <c r="B34" s="31">
        <v>266</v>
      </c>
      <c r="D34" s="33">
        <f>+B34/Population!B34*1000</f>
        <v>8.3385579937304062</v>
      </c>
      <c r="E34" s="33">
        <f>+B34/'Rating units'!B34*1000</f>
        <v>14.716459197786998</v>
      </c>
    </row>
    <row r="35" spans="1:5" x14ac:dyDescent="0.25">
      <c r="A35" s="12" t="s">
        <v>78</v>
      </c>
      <c r="B35" s="31">
        <v>484</v>
      </c>
      <c r="D35" s="33">
        <f>+B35/Population!B35*1000</f>
        <v>38.110236220472437</v>
      </c>
      <c r="E35" s="33">
        <f>+B35/'Rating units'!B35*1000</f>
        <v>60.469765117441284</v>
      </c>
    </row>
    <row r="36" spans="1:5" x14ac:dyDescent="0.25">
      <c r="A36" s="12" t="s">
        <v>79</v>
      </c>
      <c r="B36" s="31">
        <v>602</v>
      </c>
      <c r="D36" s="33">
        <f>+B36/Population!B36*1000</f>
        <v>5.8220502901353965</v>
      </c>
      <c r="E36" s="33">
        <f>+B36/'Rating units'!B36*1000</f>
        <v>15.515863810922962</v>
      </c>
    </row>
    <row r="37" spans="1:5" x14ac:dyDescent="0.25">
      <c r="A37" s="12" t="s">
        <v>80</v>
      </c>
      <c r="B37" s="31">
        <v>257</v>
      </c>
      <c r="D37" s="33">
        <f>+B37/Population!B37*1000</f>
        <v>4.6983546617915906</v>
      </c>
      <c r="E37" s="33">
        <f>+B37/'Rating units'!B37*1000</f>
        <v>10.194367314557716</v>
      </c>
    </row>
    <row r="38" spans="1:5" x14ac:dyDescent="0.25">
      <c r="A38" s="12" t="s">
        <v>81</v>
      </c>
      <c r="B38" s="31">
        <v>140</v>
      </c>
      <c r="D38" s="33">
        <f>+B38/Population!B38*1000</f>
        <v>37.533512064343164</v>
      </c>
      <c r="E38" s="33">
        <f>+B38/'Rating units'!B38*1000</f>
        <v>41.103934233705225</v>
      </c>
    </row>
    <row r="39" spans="1:5" x14ac:dyDescent="0.25">
      <c r="A39" s="12" t="s">
        <v>82</v>
      </c>
      <c r="B39" s="31">
        <v>319</v>
      </c>
      <c r="D39" s="33">
        <f>+B39/Population!B39*1000</f>
        <v>14.700460829493087</v>
      </c>
      <c r="E39" s="33">
        <f>+B39/'Rating units'!B39*1000</f>
        <v>22.437926426109584</v>
      </c>
    </row>
    <row r="40" spans="1:5" x14ac:dyDescent="0.25">
      <c r="A40" s="12" t="s">
        <v>83</v>
      </c>
      <c r="B40" s="31">
        <v>729</v>
      </c>
      <c r="D40" s="33">
        <f>+B40/Population!B40*1000</f>
        <v>13.992322456813818</v>
      </c>
      <c r="E40" s="33">
        <f>+B40/'Rating units'!B40*1000</f>
        <v>29.73932199241219</v>
      </c>
    </row>
    <row r="41" spans="1:5" x14ac:dyDescent="0.25">
      <c r="A41" s="12" t="s">
        <v>84</v>
      </c>
      <c r="B41" s="31">
        <v>129</v>
      </c>
      <c r="D41" s="33">
        <f>+B41/Population!B41*1000</f>
        <v>18.970588235294116</v>
      </c>
      <c r="E41" s="33">
        <f>+B41/'Rating units'!B41*1000</f>
        <v>44.057377049180332</v>
      </c>
    </row>
    <row r="42" spans="1:5" x14ac:dyDescent="0.25">
      <c r="A42" s="12" t="s">
        <v>85</v>
      </c>
      <c r="B42" s="31">
        <v>0</v>
      </c>
      <c r="D42" s="33">
        <f>+B42/Population!B42*1000</f>
        <v>0</v>
      </c>
      <c r="E42" s="33">
        <f>+B42/'Rating units'!B42*1000</f>
        <v>0</v>
      </c>
    </row>
    <row r="43" spans="1:5" x14ac:dyDescent="0.25">
      <c r="A43" s="12" t="s">
        <v>86</v>
      </c>
      <c r="B43" s="31">
        <v>382</v>
      </c>
      <c r="D43" s="33">
        <f>+B43/Population!B43*1000</f>
        <v>12.818791946308725</v>
      </c>
      <c r="E43" s="33">
        <f>+B43/'Rating units'!B43*1000</f>
        <v>26.11251623487593</v>
      </c>
    </row>
    <row r="44" spans="1:5" x14ac:dyDescent="0.25">
      <c r="A44" s="12" t="s">
        <v>87</v>
      </c>
      <c r="B44" s="30">
        <v>2210</v>
      </c>
      <c r="D44" s="33"/>
      <c r="E44" s="33"/>
    </row>
    <row r="45" spans="1:5" x14ac:dyDescent="0.25">
      <c r="A45" s="12" t="s">
        <v>88</v>
      </c>
      <c r="B45" s="31" t="s">
        <v>51</v>
      </c>
      <c r="D45" s="33"/>
      <c r="E45" s="33"/>
    </row>
    <row r="46" spans="1:5" x14ac:dyDescent="0.25">
      <c r="A46" s="12" t="s">
        <v>89</v>
      </c>
      <c r="B46" s="31">
        <v>575</v>
      </c>
      <c r="D46" s="33">
        <f>+B46/Population!B46*1000</f>
        <v>12.637362637362637</v>
      </c>
      <c r="E46" s="33">
        <f>+B46/'Rating units'!B46*1000</f>
        <v>21.715321575588202</v>
      </c>
    </row>
    <row r="47" spans="1:5" x14ac:dyDescent="0.25">
      <c r="A47" s="12" t="s">
        <v>90</v>
      </c>
      <c r="B47" s="31">
        <v>639</v>
      </c>
      <c r="D47" s="33">
        <f>+B47/Population!B47*1000</f>
        <v>25.975609756097558</v>
      </c>
      <c r="E47" s="33">
        <f>+B47/'Rating units'!B47*1000</f>
        <v>52.420016406890895</v>
      </c>
    </row>
    <row r="48" spans="1:5" x14ac:dyDescent="0.25">
      <c r="A48" s="12" t="s">
        <v>91</v>
      </c>
      <c r="B48" s="31">
        <v>0</v>
      </c>
      <c r="D48" s="33">
        <f>+B48/Population!B48*1000</f>
        <v>0</v>
      </c>
      <c r="E48" s="33">
        <f>+B48/'Rating units'!B48*1000</f>
        <v>0</v>
      </c>
    </row>
    <row r="49" spans="1:5" x14ac:dyDescent="0.25">
      <c r="A49" s="12" t="s">
        <v>92</v>
      </c>
      <c r="B49" s="31">
        <v>229</v>
      </c>
      <c r="D49" s="33">
        <f>+B49/Population!B49*1000</f>
        <v>3.7479541734860882</v>
      </c>
      <c r="E49" s="33">
        <f>+B49/'Rating units'!B49*1000</f>
        <v>8.888716376198424</v>
      </c>
    </row>
    <row r="50" spans="1:5" x14ac:dyDescent="0.25">
      <c r="A50" s="12" t="s">
        <v>93</v>
      </c>
      <c r="B50" s="31">
        <v>492</v>
      </c>
      <c r="D50" s="33">
        <f>+B50/Population!B50*1000</f>
        <v>9.7233201581027675</v>
      </c>
      <c r="E50" s="33">
        <f>+B50/'Rating units'!B50*1000</f>
        <v>22.412536443148689</v>
      </c>
    </row>
    <row r="51" spans="1:5" x14ac:dyDescent="0.25">
      <c r="A51" s="12" t="s">
        <v>94</v>
      </c>
      <c r="B51" s="31">
        <v>368</v>
      </c>
      <c r="D51" s="33">
        <f>+B51/Population!B51*1000</f>
        <v>4.6115288220551376</v>
      </c>
      <c r="E51" s="33">
        <f>+B51/'Rating units'!B51*1000</f>
        <v>10.490905980956725</v>
      </c>
    </row>
    <row r="52" spans="1:5" x14ac:dyDescent="0.25">
      <c r="A52" s="12" t="s">
        <v>95</v>
      </c>
      <c r="B52" s="31" t="s">
        <v>51</v>
      </c>
      <c r="D52" s="33"/>
      <c r="E52" s="33"/>
    </row>
    <row r="53" spans="1:5" x14ac:dyDescent="0.25">
      <c r="A53" s="12" t="s">
        <v>96</v>
      </c>
      <c r="B53" s="31">
        <v>614</v>
      </c>
      <c r="D53" s="33"/>
      <c r="E53" s="33"/>
    </row>
    <row r="54" spans="1:5" x14ac:dyDescent="0.25">
      <c r="A54" s="12" t="s">
        <v>97</v>
      </c>
      <c r="B54" s="31">
        <v>0</v>
      </c>
      <c r="D54" s="33">
        <f>+B54/Population!B54*1000</f>
        <v>0</v>
      </c>
      <c r="E54" s="33">
        <f>+B54/'Rating units'!B54*1000</f>
        <v>0</v>
      </c>
    </row>
    <row r="55" spans="1:5" x14ac:dyDescent="0.25">
      <c r="A55" s="12" t="s">
        <v>98</v>
      </c>
      <c r="B55" s="31">
        <v>244</v>
      </c>
      <c r="D55" s="33"/>
      <c r="E55" s="33"/>
    </row>
    <row r="56" spans="1:5" x14ac:dyDescent="0.25">
      <c r="A56" s="12" t="s">
        <v>99</v>
      </c>
      <c r="B56" s="31">
        <v>77</v>
      </c>
      <c r="D56" s="33">
        <f>+B56/Population!B56*1000</f>
        <v>7.7154308617234468</v>
      </c>
      <c r="E56" s="33">
        <f>+B56/'Rating units'!B56*1000</f>
        <v>14.141414141414142</v>
      </c>
    </row>
    <row r="57" spans="1:5" x14ac:dyDescent="0.25">
      <c r="A57" s="12" t="s">
        <v>100</v>
      </c>
      <c r="B57" s="31">
        <v>291</v>
      </c>
      <c r="D57" s="33">
        <f>+B57/Population!B57*1000</f>
        <v>3.3719582850521439</v>
      </c>
      <c r="E57" s="33">
        <f>+B57/'Rating units'!B57*1000</f>
        <v>8.8892961876832857</v>
      </c>
    </row>
    <row r="58" spans="1:5" x14ac:dyDescent="0.25">
      <c r="A58" s="12" t="s">
        <v>101</v>
      </c>
      <c r="B58" s="31" t="s">
        <v>51</v>
      </c>
      <c r="D58" s="33"/>
      <c r="E58" s="33"/>
    </row>
    <row r="59" spans="1:5" x14ac:dyDescent="0.25">
      <c r="A59" s="12" t="s">
        <v>102</v>
      </c>
      <c r="B59" s="31">
        <v>338</v>
      </c>
      <c r="D59" s="33">
        <f>+B59/Population!B59*1000</f>
        <v>6.1010830324909744</v>
      </c>
      <c r="E59" s="33">
        <f>+B59/'Rating units'!B59*1000</f>
        <v>18.493188159982495</v>
      </c>
    </row>
    <row r="60" spans="1:5" x14ac:dyDescent="0.25">
      <c r="A60" s="12" t="s">
        <v>103</v>
      </c>
      <c r="B60" s="31">
        <v>364</v>
      </c>
      <c r="D60" s="33">
        <f>+B60/Population!B60*1000</f>
        <v>10.489913544668587</v>
      </c>
      <c r="E60" s="33">
        <f>+B60/'Rating units'!B60*1000</f>
        <v>16.25</v>
      </c>
    </row>
    <row r="61" spans="1:5" x14ac:dyDescent="0.25">
      <c r="A61" s="12" t="s">
        <v>104</v>
      </c>
      <c r="B61" s="31">
        <v>337</v>
      </c>
      <c r="D61" s="33">
        <f>+B61/Population!B61*1000</f>
        <v>22.77027027027027</v>
      </c>
      <c r="E61" s="33">
        <f>+B61/'Rating units'!B61*1000</f>
        <v>37.15545755237045</v>
      </c>
    </row>
    <row r="62" spans="1:5" x14ac:dyDescent="0.25">
      <c r="A62" s="12" t="s">
        <v>105</v>
      </c>
      <c r="B62" s="31" t="s">
        <v>51</v>
      </c>
      <c r="D62" s="33"/>
      <c r="E62" s="33"/>
    </row>
    <row r="63" spans="1:5" x14ac:dyDescent="0.25">
      <c r="A63" s="12" t="s">
        <v>106</v>
      </c>
      <c r="B63" s="31">
        <v>596</v>
      </c>
      <c r="D63" s="33">
        <f>+B63/Population!B63*1000</f>
        <v>8.4539007092198588</v>
      </c>
      <c r="E63" s="33">
        <f>+B63/'Rating units'!B63*1000</f>
        <v>20.694444444444446</v>
      </c>
    </row>
    <row r="64" spans="1:5" x14ac:dyDescent="0.25">
      <c r="A64" s="12" t="s">
        <v>107</v>
      </c>
      <c r="B64" s="31">
        <v>0</v>
      </c>
      <c r="D64" s="33">
        <f>+B64/Population!B64*1000</f>
        <v>0</v>
      </c>
      <c r="E64" s="33">
        <f>+B64/'Rating units'!B64*1000</f>
        <v>0</v>
      </c>
    </row>
    <row r="65" spans="1:5" x14ac:dyDescent="0.25">
      <c r="A65" s="12" t="s">
        <v>108</v>
      </c>
      <c r="B65" s="31">
        <v>415</v>
      </c>
      <c r="D65" s="33">
        <f>+B65/Population!B65*1000</f>
        <v>7.3843416370106763</v>
      </c>
      <c r="E65" s="33">
        <f>+B65/'Rating units'!B65*1000</f>
        <v>17.874833096437953</v>
      </c>
    </row>
    <row r="66" spans="1:5" x14ac:dyDescent="0.25">
      <c r="A66" s="12" t="s">
        <v>109</v>
      </c>
      <c r="B66" s="31">
        <v>685</v>
      </c>
      <c r="D66" s="33">
        <f>+B66/Population!B66*1000</f>
        <v>24.729241877256317</v>
      </c>
      <c r="E66" s="33">
        <f>+B66/'Rating units'!B66*1000</f>
        <v>45.933078522094817</v>
      </c>
    </row>
    <row r="67" spans="1:5" x14ac:dyDescent="0.25">
      <c r="A67" s="12" t="s">
        <v>110</v>
      </c>
      <c r="B67" s="31">
        <v>211</v>
      </c>
      <c r="D67" s="33">
        <f>+B67/Population!B67*1000</f>
        <v>8.8655462184873954</v>
      </c>
      <c r="E67" s="33">
        <f>+B67/'Rating units'!B67*1000</f>
        <v>19.765807962529276</v>
      </c>
    </row>
    <row r="68" spans="1:5" x14ac:dyDescent="0.25">
      <c r="A68" s="12" t="s">
        <v>111</v>
      </c>
      <c r="B68" s="31">
        <v>263</v>
      </c>
      <c r="D68" s="33">
        <f>+B68/Population!B68*1000</f>
        <v>26.03960396039604</v>
      </c>
      <c r="E68" s="33">
        <f>+B68/'Rating units'!B68*1000</f>
        <v>40.152671755725194</v>
      </c>
    </row>
    <row r="69" spans="1:5" x14ac:dyDescent="0.25">
      <c r="A69" s="12" t="s">
        <v>112</v>
      </c>
      <c r="B69" s="31">
        <v>258</v>
      </c>
      <c r="D69" s="33">
        <f>+B69/Population!B69*1000</f>
        <v>8.349514563106796</v>
      </c>
      <c r="E69" s="33">
        <f>+B69/'Rating units'!B69*1000</f>
        <v>12.239089184060722</v>
      </c>
    </row>
    <row r="70" spans="1:5" x14ac:dyDescent="0.25">
      <c r="A70" s="12" t="s">
        <v>113</v>
      </c>
      <c r="B70" s="31">
        <v>777</v>
      </c>
      <c r="D70" s="33"/>
      <c r="E70" s="33"/>
    </row>
    <row r="71" spans="1:5" x14ac:dyDescent="0.25">
      <c r="A71" s="12" t="s">
        <v>114</v>
      </c>
      <c r="B71" s="31">
        <v>81</v>
      </c>
      <c r="D71" s="33">
        <f>+B71/Population!B71*1000</f>
        <v>8.7096774193548381</v>
      </c>
      <c r="E71" s="33">
        <f>+B71/'Rating units'!B71*1000</f>
        <v>18.384021788470267</v>
      </c>
    </row>
    <row r="72" spans="1:5" x14ac:dyDescent="0.25">
      <c r="A72" s="12" t="s">
        <v>115</v>
      </c>
      <c r="B72" s="31">
        <v>556</v>
      </c>
      <c r="D72" s="33"/>
      <c r="E72" s="33"/>
    </row>
    <row r="73" spans="1:5" x14ac:dyDescent="0.25">
      <c r="A73" s="12" t="s">
        <v>116</v>
      </c>
      <c r="B73" s="31">
        <v>0</v>
      </c>
      <c r="D73" s="33">
        <f>+B73/Population!B73*1000</f>
        <v>0</v>
      </c>
      <c r="E73" s="33">
        <f>+B73/'Rating units'!B73*1000</f>
        <v>0</v>
      </c>
    </row>
    <row r="74" spans="1:5" x14ac:dyDescent="0.25">
      <c r="A74" s="12" t="s">
        <v>117</v>
      </c>
      <c r="B74" s="31">
        <v>561</v>
      </c>
      <c r="D74" s="33">
        <f>+B74/Population!B74*1000</f>
        <v>11.175298804780876</v>
      </c>
      <c r="E74" s="33">
        <f>+B74/'Rating units'!B74*1000</f>
        <v>23.524971694552775</v>
      </c>
    </row>
    <row r="75" spans="1:5" x14ac:dyDescent="0.25">
      <c r="A75" s="12" t="s">
        <v>118</v>
      </c>
      <c r="B75" s="31">
        <v>561</v>
      </c>
      <c r="D75" s="33">
        <f>+B75/Population!B75*1000</f>
        <v>15.497237569060774</v>
      </c>
      <c r="E75" s="33">
        <f>+B75/'Rating units'!B75*1000</f>
        <v>25.315884476534293</v>
      </c>
    </row>
    <row r="76" spans="1:5" x14ac:dyDescent="0.25">
      <c r="A76" s="12" t="s">
        <v>119</v>
      </c>
      <c r="B76" s="30">
        <v>1101</v>
      </c>
      <c r="D76" s="33">
        <f>+B76/Population!B76*1000</f>
        <v>8.5881435257410299</v>
      </c>
      <c r="E76" s="33">
        <f>+B76/'Rating units'!B76*1000</f>
        <v>20.811280810524725</v>
      </c>
    </row>
    <row r="77" spans="1:5" x14ac:dyDescent="0.25">
      <c r="A77" s="12" t="s">
        <v>120</v>
      </c>
      <c r="B77" s="31">
        <v>411</v>
      </c>
      <c r="D77" s="33">
        <f>+B77/Population!B77*1000</f>
        <v>14.471830985915494</v>
      </c>
      <c r="E77" s="33">
        <f>+B77/'Rating units'!B77*1000</f>
        <v>15.149605059195498</v>
      </c>
    </row>
    <row r="78" spans="1:5" x14ac:dyDescent="0.25">
      <c r="A78" s="12" t="s">
        <v>121</v>
      </c>
      <c r="B78" s="31">
        <v>378</v>
      </c>
      <c r="D78" s="33">
        <f>+B78/Population!B78*1000</f>
        <v>8.0942184154175578</v>
      </c>
      <c r="E78" s="33">
        <f>+B78/'Rating units'!B78*1000</f>
        <v>16.726403823178018</v>
      </c>
    </row>
    <row r="79" spans="1:5" x14ac:dyDescent="0.25">
      <c r="A79" s="12" t="s">
        <v>122</v>
      </c>
      <c r="B79" s="31">
        <v>504</v>
      </c>
      <c r="D79" s="33">
        <f>+B79/Population!B79*1000</f>
        <v>11.830985915492958</v>
      </c>
      <c r="E79" s="33">
        <f>+B79/'Rating units'!B79*1000</f>
        <v>29.864896894998818</v>
      </c>
    </row>
    <row r="80" spans="1:5" x14ac:dyDescent="0.25">
      <c r="A80" s="12" t="s">
        <v>123</v>
      </c>
      <c r="B80" s="31">
        <v>146</v>
      </c>
      <c r="D80" s="33">
        <f>+B80/Population!B80*1000</f>
        <v>2.0505617977528088</v>
      </c>
      <c r="E80" s="33">
        <f>+B80/'Rating units'!B80*1000</f>
        <v>5.0372619376207561</v>
      </c>
    </row>
    <row r="81" spans="1:5" x14ac:dyDescent="0.25">
      <c r="A81" s="12" t="s">
        <v>124</v>
      </c>
      <c r="B81" s="30">
        <v>1903</v>
      </c>
      <c r="D81" s="33"/>
      <c r="E81" s="33"/>
    </row>
    <row r="82" spans="1:5" x14ac:dyDescent="0.25">
      <c r="A82" s="12" t="s">
        <v>125</v>
      </c>
      <c r="B82" s="31">
        <v>212</v>
      </c>
      <c r="D82" s="33">
        <f>+B82/Population!B82*1000</f>
        <v>3.6678200692041525</v>
      </c>
      <c r="E82" s="33">
        <f>+B82/'Rating units'!B82*1000</f>
        <v>8.8061809420952066</v>
      </c>
    </row>
    <row r="83" spans="1:5" x14ac:dyDescent="0.25">
      <c r="A83" s="12" t="s">
        <v>126</v>
      </c>
      <c r="B83" s="31">
        <v>188</v>
      </c>
      <c r="D83" s="33">
        <f>+B83/Population!B83*1000</f>
        <v>23.647798742138367</v>
      </c>
      <c r="E83" s="33">
        <f>+B83/'Rating units'!B83*1000</f>
        <v>20.963425512934879</v>
      </c>
    </row>
    <row r="84" spans="1:5" x14ac:dyDescent="0.25">
      <c r="A84" s="12" t="s">
        <v>127</v>
      </c>
      <c r="B84" s="31">
        <v>221</v>
      </c>
      <c r="D84" s="33">
        <f>+B84/Population!B84*1000</f>
        <v>4.282945736434109</v>
      </c>
      <c r="E84" s="33">
        <f>+B84/'Rating units'!B84*1000</f>
        <v>10.610206923039993</v>
      </c>
    </row>
    <row r="85" spans="1:5" x14ac:dyDescent="0.25">
      <c r="A85" s="12" t="s">
        <v>128</v>
      </c>
      <c r="B85" s="31">
        <v>295</v>
      </c>
      <c r="D85" s="33">
        <f>+B85/Population!B85*1000</f>
        <v>36.196319018404907</v>
      </c>
      <c r="E85" s="33">
        <f>+B85/'Rating units'!B85*1000</f>
        <v>40.544255085211653</v>
      </c>
    </row>
    <row r="86" spans="1:5" x14ac:dyDescent="0.25">
      <c r="A86" s="12" t="s">
        <v>129</v>
      </c>
      <c r="B86" s="31" t="s">
        <v>51</v>
      </c>
      <c r="D86" s="33"/>
      <c r="E86" s="33"/>
    </row>
    <row r="87" spans="1:5" x14ac:dyDescent="0.25">
      <c r="A87" s="12" t="s">
        <v>130</v>
      </c>
      <c r="B87" s="31">
        <v>548</v>
      </c>
      <c r="D87" s="33">
        <f>+B87/Population!B87*1000</f>
        <v>24.796380090497738</v>
      </c>
      <c r="E87" s="33">
        <f>+B87/'Rating units'!B87*1000</f>
        <v>41.508862293591882</v>
      </c>
    </row>
    <row r="88" spans="1:5" x14ac:dyDescent="0.25">
      <c r="A88" s="12" t="s">
        <v>131</v>
      </c>
      <c r="B88" s="31">
        <v>69</v>
      </c>
      <c r="D88" s="33">
        <f>+B88/Population!B88*1000</f>
        <v>7.1428571428571423</v>
      </c>
      <c r="E88" s="33">
        <f>+B88/'Rating units'!B88*1000</f>
        <v>11.746680286006129</v>
      </c>
    </row>
    <row r="89" spans="1:5" x14ac:dyDescent="0.25">
      <c r="A89" s="12" t="s">
        <v>132</v>
      </c>
      <c r="B89" s="30">
        <v>1253</v>
      </c>
      <c r="D89" s="33">
        <f>+B89/Population!B89*1000</f>
        <v>28.607305936073057</v>
      </c>
      <c r="E89" s="33">
        <f>+B89/'Rating units'!B89*1000</f>
        <v>59.854781694850487</v>
      </c>
    </row>
    <row r="90" spans="1:5" x14ac:dyDescent="0.25">
      <c r="A90" s="12" t="s">
        <v>133</v>
      </c>
      <c r="B90" s="30">
        <v>1343</v>
      </c>
      <c r="D90" s="33">
        <f>+B90/Population!B90*1000</f>
        <v>6.4598364598364597</v>
      </c>
      <c r="E90" s="33">
        <f>+B90/'Rating units'!B90*1000</f>
        <v>17.466964936010822</v>
      </c>
    </row>
    <row r="91" spans="1:5" x14ac:dyDescent="0.25">
      <c r="A91" s="12" t="s">
        <v>134</v>
      </c>
      <c r="B91" s="31">
        <v>207</v>
      </c>
      <c r="D91" s="33"/>
      <c r="E91" s="33"/>
    </row>
    <row r="92" spans="1:5" x14ac:dyDescent="0.25">
      <c r="A92" s="12" t="s">
        <v>135</v>
      </c>
      <c r="B92" s="31">
        <v>532</v>
      </c>
      <c r="D92" s="33">
        <f>+B92/Population!B92*1000</f>
        <v>11.129707112970712</v>
      </c>
      <c r="E92" s="33">
        <f>+B92/'Rating units'!B92*1000</f>
        <v>25.795190069821569</v>
      </c>
    </row>
    <row r="93" spans="1:5" x14ac:dyDescent="0.25">
      <c r="A93" s="12" t="s">
        <v>136</v>
      </c>
      <c r="B93" s="31">
        <v>127</v>
      </c>
      <c r="D93" s="33">
        <f>+B93/Population!B93*1000</f>
        <v>14.49771689497717</v>
      </c>
      <c r="E93" s="33">
        <f>+B93/'Rating units'!B93*1000</f>
        <v>19.135151423836071</v>
      </c>
    </row>
    <row r="94" spans="1:5" x14ac:dyDescent="0.25">
      <c r="A94" s="12" t="s">
        <v>137</v>
      </c>
      <c r="B94" s="31">
        <v>439</v>
      </c>
      <c r="D94" s="33">
        <f>+B94/Population!B94*1000</f>
        <v>12.542857142857143</v>
      </c>
      <c r="E94" s="33">
        <f>+B94/'Rating units'!B94*1000</f>
        <v>26.355286065918232</v>
      </c>
    </row>
    <row r="95" spans="1:5" x14ac:dyDescent="0.25">
      <c r="A95" s="12" t="s">
        <v>138</v>
      </c>
      <c r="B95" s="31">
        <v>908</v>
      </c>
      <c r="D95" s="33">
        <f>+B95/Population!B95*1000</f>
        <v>10.365296803652969</v>
      </c>
      <c r="E95" s="33">
        <f>+B95/'Rating units'!B95*1000</f>
        <v>20.914430496372223</v>
      </c>
    </row>
    <row r="96" spans="1:5" x14ac:dyDescent="0.25">
      <c r="A96" s="12" t="s">
        <v>139</v>
      </c>
      <c r="B96" s="31">
        <v>0</v>
      </c>
      <c r="D96" s="33"/>
      <c r="E96" s="33"/>
    </row>
    <row r="97" spans="1:5" x14ac:dyDescent="0.25">
      <c r="A97" s="12" t="s">
        <v>140</v>
      </c>
      <c r="B97" s="31">
        <v>0</v>
      </c>
      <c r="D97" s="33"/>
      <c r="E97" s="33"/>
    </row>
    <row r="98" spans="1:5" x14ac:dyDescent="0.25">
      <c r="A98" s="12" t="s">
        <v>141</v>
      </c>
      <c r="B98" s="30">
        <v>41693</v>
      </c>
      <c r="D98" s="33"/>
      <c r="E98" s="33"/>
    </row>
    <row r="99" spans="1:5" x14ac:dyDescent="0.25">
      <c r="A99" s="107" t="s">
        <v>142</v>
      </c>
      <c r="B99" s="107"/>
    </row>
    <row r="100" spans="1:5" x14ac:dyDescent="0.25">
      <c r="A100" s="103" t="s">
        <v>143</v>
      </c>
      <c r="B100" s="103"/>
    </row>
    <row r="101" spans="1:5" x14ac:dyDescent="0.25">
      <c r="A101" s="103" t="s">
        <v>144</v>
      </c>
      <c r="B101" s="103"/>
    </row>
    <row r="102" spans="1:5" x14ac:dyDescent="0.25">
      <c r="A102" s="103"/>
      <c r="B102" s="103"/>
    </row>
    <row r="103" spans="1:5" x14ac:dyDescent="0.25">
      <c r="A103" s="107" t="s">
        <v>145</v>
      </c>
      <c r="B103" s="107"/>
    </row>
    <row r="104" spans="1:5" x14ac:dyDescent="0.25">
      <c r="A104" s="103" t="s">
        <v>146</v>
      </c>
      <c r="B104" s="103"/>
    </row>
    <row r="105" spans="1:5" x14ac:dyDescent="0.25">
      <c r="A105" s="103"/>
      <c r="B105" s="103"/>
    </row>
    <row r="106" spans="1:5" x14ac:dyDescent="0.25">
      <c r="A106" s="103" t="s">
        <v>147</v>
      </c>
      <c r="B106" s="103"/>
    </row>
    <row r="107" spans="1:5" x14ac:dyDescent="0.25">
      <c r="A107" s="103" t="s">
        <v>148</v>
      </c>
      <c r="B107" s="103"/>
    </row>
    <row r="108" spans="1:5" x14ac:dyDescent="0.25">
      <c r="A108" s="103" t="s">
        <v>149</v>
      </c>
      <c r="B108" s="103"/>
    </row>
    <row r="109" spans="1:5" x14ac:dyDescent="0.25">
      <c r="A109" s="103" t="s">
        <v>150</v>
      </c>
      <c r="B109" s="103"/>
    </row>
    <row r="110" spans="1:5" x14ac:dyDescent="0.25">
      <c r="A110" s="103" t="s">
        <v>151</v>
      </c>
      <c r="B110" s="103"/>
    </row>
    <row r="111" spans="1:5" x14ac:dyDescent="0.25">
      <c r="A111" s="103" t="s">
        <v>152</v>
      </c>
      <c r="B111" s="103"/>
    </row>
    <row r="112" spans="1:5" x14ac:dyDescent="0.25">
      <c r="A112" s="103" t="s">
        <v>153</v>
      </c>
      <c r="B112" s="103"/>
    </row>
    <row r="113" spans="1:2" x14ac:dyDescent="0.25">
      <c r="A113" s="103"/>
      <c r="B113" s="103"/>
    </row>
    <row r="114" spans="1:2" x14ac:dyDescent="0.25">
      <c r="A114" s="103" t="s">
        <v>154</v>
      </c>
      <c r="B114" s="103"/>
    </row>
    <row r="115" spans="1:2" x14ac:dyDescent="0.25">
      <c r="A115" s="103"/>
      <c r="B115" s="103"/>
    </row>
    <row r="116" spans="1:2" x14ac:dyDescent="0.25">
      <c r="A116" s="103" t="s">
        <v>155</v>
      </c>
      <c r="B116" s="103"/>
    </row>
    <row r="117" spans="1:2" x14ac:dyDescent="0.25">
      <c r="A117" s="103" t="s">
        <v>156</v>
      </c>
      <c r="B117" s="103"/>
    </row>
    <row r="118" spans="1:2" x14ac:dyDescent="0.25">
      <c r="A118" s="103"/>
      <c r="B118" s="103"/>
    </row>
    <row r="119" spans="1:2" x14ac:dyDescent="0.25">
      <c r="A119" s="103" t="s">
        <v>157</v>
      </c>
      <c r="B119" s="103"/>
    </row>
    <row r="120" spans="1:2" x14ac:dyDescent="0.25">
      <c r="A120" s="103" t="s">
        <v>158</v>
      </c>
      <c r="B120" s="103"/>
    </row>
    <row r="121" spans="1:2" x14ac:dyDescent="0.25">
      <c r="A121" s="103"/>
      <c r="B121" s="103"/>
    </row>
    <row r="122" spans="1:2" x14ac:dyDescent="0.25">
      <c r="A122" s="103" t="s">
        <v>159</v>
      </c>
      <c r="B122" s="103"/>
    </row>
    <row r="123" spans="1:2" x14ac:dyDescent="0.25">
      <c r="A123" s="103" t="s">
        <v>160</v>
      </c>
      <c r="B123" s="103"/>
    </row>
    <row r="124" spans="1:2" x14ac:dyDescent="0.25">
      <c r="A124" s="103" t="s">
        <v>161</v>
      </c>
      <c r="B124" s="103"/>
    </row>
    <row r="125" spans="1:2" x14ac:dyDescent="0.25">
      <c r="A125" s="104" t="s">
        <v>162</v>
      </c>
      <c r="B125" s="104"/>
    </row>
    <row r="126" spans="1:2" x14ac:dyDescent="0.25">
      <c r="A126" s="103"/>
      <c r="B126" s="103"/>
    </row>
    <row r="127" spans="1:2" x14ac:dyDescent="0.25">
      <c r="A127" s="103"/>
      <c r="B127" s="103"/>
    </row>
  </sheetData>
  <mergeCells count="31">
    <mergeCell ref="A108:B108"/>
    <mergeCell ref="A3:B3"/>
    <mergeCell ref="A4:A5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20:B120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7:B127"/>
    <mergeCell ref="A121:B121"/>
    <mergeCell ref="A122:B122"/>
    <mergeCell ref="A123:B123"/>
    <mergeCell ref="A124:B124"/>
    <mergeCell ref="A125:B125"/>
    <mergeCell ref="A126:B126"/>
  </mergeCells>
  <hyperlinks>
    <hyperlink ref="A1" location="Index!A1" display="Index" xr:uid="{00000000-0004-0000-2700-000000000000}"/>
    <hyperlink ref="A125" r:id="rId1" display="mailto:info@stats.govt.nz" xr:uid="{00000000-0004-0000-2700-000001000000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127"/>
  <sheetViews>
    <sheetView workbookViewId="0"/>
  </sheetViews>
  <sheetFormatPr defaultRowHeight="15" x14ac:dyDescent="0.25"/>
  <cols>
    <col min="1" max="1" width="57.85546875" style="15" customWidth="1"/>
    <col min="2" max="2" width="39.2851562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3" spans="1:7" ht="15" customHeight="1" x14ac:dyDescent="0.25">
      <c r="A3" s="105" t="s">
        <v>46</v>
      </c>
      <c r="B3" s="105"/>
      <c r="D3" s="16" t="s">
        <v>163</v>
      </c>
      <c r="E3" s="16" t="s">
        <v>164</v>
      </c>
      <c r="F3" s="1"/>
      <c r="G3" s="16"/>
    </row>
    <row r="4" spans="1:7" x14ac:dyDescent="0.25">
      <c r="A4" s="106"/>
      <c r="B4" s="28" t="s">
        <v>20</v>
      </c>
    </row>
    <row r="5" spans="1:7" x14ac:dyDescent="0.25">
      <c r="A5" s="106"/>
      <c r="B5" s="28" t="s">
        <v>166</v>
      </c>
    </row>
    <row r="6" spans="1:7" x14ac:dyDescent="0.25">
      <c r="A6" s="12" t="s">
        <v>48</v>
      </c>
      <c r="B6" s="29"/>
    </row>
    <row r="7" spans="1:7" x14ac:dyDescent="0.25">
      <c r="A7" s="12" t="s">
        <v>49</v>
      </c>
      <c r="B7" s="30">
        <v>4392</v>
      </c>
      <c r="D7" s="33">
        <f>+B7/Population!B7*1000</f>
        <v>130.32640949554897</v>
      </c>
      <c r="E7" s="33">
        <f>+B7/'Rating units'!B7*1000</f>
        <v>285.25037344937328</v>
      </c>
    </row>
    <row r="8" spans="1:7" x14ac:dyDescent="0.25">
      <c r="A8" s="12" t="s">
        <v>50</v>
      </c>
      <c r="B8" s="31" t="s">
        <v>51</v>
      </c>
      <c r="D8" s="33"/>
      <c r="E8" s="33"/>
    </row>
    <row r="9" spans="1:7" x14ac:dyDescent="0.25">
      <c r="A9" s="12" t="s">
        <v>52</v>
      </c>
      <c r="B9" s="30">
        <v>313078</v>
      </c>
      <c r="D9" s="33">
        <f>+B9/Population!B9*1000</f>
        <v>193.92839444995045</v>
      </c>
      <c r="E9" s="33">
        <f>+B9/'Rating units'!B9*1000</f>
        <v>590.94512563421119</v>
      </c>
    </row>
    <row r="10" spans="1:7" x14ac:dyDescent="0.25">
      <c r="A10" s="12" t="s">
        <v>53</v>
      </c>
      <c r="B10" s="31" t="s">
        <v>51</v>
      </c>
      <c r="D10" s="33"/>
      <c r="E10" s="33"/>
    </row>
    <row r="11" spans="1:7" x14ac:dyDescent="0.25">
      <c r="A11" s="12" t="s">
        <v>54</v>
      </c>
      <c r="B11" s="31" t="s">
        <v>51</v>
      </c>
      <c r="D11" s="33"/>
      <c r="E11" s="33"/>
    </row>
    <row r="12" spans="1:7" x14ac:dyDescent="0.25">
      <c r="A12" s="12" t="s">
        <v>55</v>
      </c>
      <c r="B12" s="31">
        <v>0</v>
      </c>
      <c r="D12" s="33"/>
      <c r="E12" s="33"/>
    </row>
    <row r="13" spans="1:7" x14ac:dyDescent="0.25">
      <c r="A13" s="12" t="s">
        <v>56</v>
      </c>
      <c r="B13" s="31" t="s">
        <v>51</v>
      </c>
      <c r="D13" s="33"/>
      <c r="E13" s="33"/>
    </row>
    <row r="14" spans="1:7" x14ac:dyDescent="0.25">
      <c r="A14" s="12" t="s">
        <v>57</v>
      </c>
      <c r="B14" s="30">
        <v>12152</v>
      </c>
      <c r="D14" s="33"/>
      <c r="E14" s="33"/>
    </row>
    <row r="15" spans="1:7" x14ac:dyDescent="0.25">
      <c r="A15" s="12" t="s">
        <v>58</v>
      </c>
      <c r="B15" s="30">
        <v>1105</v>
      </c>
      <c r="D15" s="33">
        <f>+B15/Population!B15*1000</f>
        <v>108.33333333333334</v>
      </c>
      <c r="E15" s="33">
        <f>+B15/'Rating units'!B15*1000</f>
        <v>146.70738183749336</v>
      </c>
    </row>
    <row r="16" spans="1:7" x14ac:dyDescent="0.25">
      <c r="A16" s="12" t="s">
        <v>59</v>
      </c>
      <c r="B16" s="30">
        <v>7086</v>
      </c>
      <c r="D16" s="33"/>
      <c r="E16" s="33"/>
    </row>
    <row r="17" spans="1:5" x14ac:dyDescent="0.25">
      <c r="A17" s="12" t="s">
        <v>60</v>
      </c>
      <c r="B17" s="30">
        <v>1207</v>
      </c>
      <c r="D17" s="33">
        <f>+B17/Population!B17*1000</f>
        <v>135.61797752808988</v>
      </c>
      <c r="E17" s="33">
        <f>+B17/'Rating units'!B17*1000</f>
        <v>254.10526315789471</v>
      </c>
    </row>
    <row r="18" spans="1:5" x14ac:dyDescent="0.25">
      <c r="A18" s="12" t="s">
        <v>61</v>
      </c>
      <c r="B18" s="31">
        <v>856</v>
      </c>
      <c r="D18" s="33">
        <f>+B18/Population!B18*1000</f>
        <v>62.941176470588239</v>
      </c>
      <c r="E18" s="33">
        <f>+B18/'Rating units'!B18*1000</f>
        <v>110.79471913020967</v>
      </c>
    </row>
    <row r="19" spans="1:5" x14ac:dyDescent="0.25">
      <c r="A19" s="12" t="s">
        <v>62</v>
      </c>
      <c r="B19" s="30">
        <v>2231</v>
      </c>
      <c r="D19" s="33">
        <f>+B19/Population!B19*1000</f>
        <v>113.248730964467</v>
      </c>
      <c r="E19" s="33">
        <f>+B19/'Rating units'!B19*1000</f>
        <v>161.25767979761474</v>
      </c>
    </row>
    <row r="20" spans="1:5" x14ac:dyDescent="0.25">
      <c r="A20" s="12" t="s">
        <v>63</v>
      </c>
      <c r="B20" s="31">
        <v>1</v>
      </c>
      <c r="D20" s="33">
        <f>+B20/Population!B20*1000</f>
        <v>1.639344262295082</v>
      </c>
      <c r="E20" s="33">
        <f>+B20/'Rating units'!B20*1000</f>
        <v>1.7953321364452424</v>
      </c>
    </row>
    <row r="21" spans="1:5" x14ac:dyDescent="0.25">
      <c r="A21" s="12" t="s">
        <v>64</v>
      </c>
      <c r="B21" s="30">
        <v>88431</v>
      </c>
      <c r="D21" s="33">
        <f>+B21/Population!B21*1000</f>
        <v>235.87890104027738</v>
      </c>
      <c r="E21" s="33">
        <f>+B21/'Rating units'!B21*1000</f>
        <v>536.69683010760514</v>
      </c>
    </row>
    <row r="22" spans="1:5" x14ac:dyDescent="0.25">
      <c r="A22" s="12" t="s">
        <v>65</v>
      </c>
      <c r="B22" s="31">
        <v>894</v>
      </c>
      <c r="D22" s="33">
        <f>+B22/Population!B22*1000</f>
        <v>51.232091690544415</v>
      </c>
      <c r="E22" s="33">
        <f>+B22/'Rating units'!B22*1000</f>
        <v>68.774521117009002</v>
      </c>
    </row>
    <row r="23" spans="1:5" x14ac:dyDescent="0.25">
      <c r="A23" s="12" t="s">
        <v>66</v>
      </c>
      <c r="B23" s="30">
        <v>10708</v>
      </c>
      <c r="D23" s="33">
        <f>+B23/Population!B23*1000</f>
        <v>84.314960629921259</v>
      </c>
      <c r="E23" s="33">
        <f>+B23/'Rating units'!B23*1000</f>
        <v>192.75980630411692</v>
      </c>
    </row>
    <row r="24" spans="1:5" x14ac:dyDescent="0.25">
      <c r="A24" s="12" t="s">
        <v>67</v>
      </c>
      <c r="B24" s="30">
        <v>7061</v>
      </c>
      <c r="D24" s="33">
        <f>+B24/Population!B24*1000</f>
        <v>113.88709677419355</v>
      </c>
      <c r="E24" s="33">
        <f>+B24/'Rating units'!B24*1000</f>
        <v>175.79107227325912</v>
      </c>
    </row>
    <row r="25" spans="1:5" x14ac:dyDescent="0.25">
      <c r="A25" s="12" t="s">
        <v>68</v>
      </c>
      <c r="B25" s="31" t="s">
        <v>51</v>
      </c>
      <c r="D25" s="33"/>
      <c r="E25" s="33"/>
    </row>
    <row r="26" spans="1:5" x14ac:dyDescent="0.25">
      <c r="A26" s="12" t="s">
        <v>69</v>
      </c>
      <c r="B26" s="30">
        <v>4676</v>
      </c>
      <c r="D26" s="33">
        <f>+B26/Population!B26*1000</f>
        <v>97.824267782426787</v>
      </c>
      <c r="E26" s="33">
        <f>+B26/'Rating units'!B26*1000</f>
        <v>197.88404570461279</v>
      </c>
    </row>
    <row r="27" spans="1:5" x14ac:dyDescent="0.25">
      <c r="A27" s="12" t="s">
        <v>70</v>
      </c>
      <c r="B27" s="30">
        <v>1227</v>
      </c>
      <c r="D27" s="33">
        <f>+B27/Population!B27*1000</f>
        <v>98.554216867469876</v>
      </c>
      <c r="E27" s="33">
        <f>+B27/'Rating units'!B27*1000</f>
        <v>203.07845084409138</v>
      </c>
    </row>
    <row r="28" spans="1:5" x14ac:dyDescent="0.25">
      <c r="A28" s="12" t="s">
        <v>71</v>
      </c>
      <c r="B28" s="31">
        <v>0</v>
      </c>
      <c r="D28" s="33"/>
      <c r="E28" s="33"/>
    </row>
    <row r="29" spans="1:5" x14ac:dyDescent="0.25">
      <c r="A29" s="12" t="s">
        <v>72</v>
      </c>
      <c r="B29" s="30">
        <v>1088</v>
      </c>
      <c r="D29" s="33">
        <f>+B29/Population!B29*1000</f>
        <v>80.295202952029527</v>
      </c>
      <c r="E29" s="33">
        <f>+B29/'Rating units'!B29*1000</f>
        <v>119.48166044366351</v>
      </c>
    </row>
    <row r="30" spans="1:5" x14ac:dyDescent="0.25">
      <c r="A30" s="12" t="s">
        <v>73</v>
      </c>
      <c r="B30" s="30">
        <v>15802</v>
      </c>
      <c r="D30" s="33">
        <f>+B30/Population!B30*1000</f>
        <v>98.027295285359799</v>
      </c>
      <c r="E30" s="33">
        <f>+B30/'Rating units'!B30*1000</f>
        <v>279.18727915194347</v>
      </c>
    </row>
    <row r="31" spans="1:5" x14ac:dyDescent="0.25">
      <c r="A31" s="12" t="s">
        <v>74</v>
      </c>
      <c r="B31" s="30">
        <v>6045</v>
      </c>
      <c r="D31" s="33">
        <f>+B31/Population!B31*1000</f>
        <v>76.908396946564892</v>
      </c>
      <c r="E31" s="33">
        <f>+B31/'Rating units'!B31*1000</f>
        <v>196.42567018683997</v>
      </c>
    </row>
    <row r="32" spans="1:5" x14ac:dyDescent="0.25">
      <c r="A32" s="12" t="s">
        <v>75</v>
      </c>
      <c r="B32" s="30">
        <v>2859</v>
      </c>
      <c r="D32" s="33">
        <f>+B32/Population!B32*1000</f>
        <v>146.24040920716115</v>
      </c>
      <c r="E32" s="33">
        <f>+B32/'Rating units'!B32*1000</f>
        <v>267.97263098697158</v>
      </c>
    </row>
    <row r="33" spans="1:5" x14ac:dyDescent="0.25">
      <c r="A33" s="12" t="s">
        <v>76</v>
      </c>
      <c r="B33" s="31">
        <v>747</v>
      </c>
      <c r="D33" s="33"/>
      <c r="E33" s="33"/>
    </row>
    <row r="34" spans="1:5" x14ac:dyDescent="0.25">
      <c r="A34" s="12" t="s">
        <v>77</v>
      </c>
      <c r="B34" s="31">
        <v>263</v>
      </c>
      <c r="D34" s="33">
        <f>+B34/Population!B34*1000</f>
        <v>8.2445141065830718</v>
      </c>
      <c r="E34" s="33">
        <f>+B34/'Rating units'!B34*1000</f>
        <v>14.550484094052559</v>
      </c>
    </row>
    <row r="35" spans="1:5" x14ac:dyDescent="0.25">
      <c r="A35" s="12" t="s">
        <v>78</v>
      </c>
      <c r="B35" s="30">
        <v>2028</v>
      </c>
      <c r="D35" s="33">
        <f>+B35/Population!B35*1000</f>
        <v>159.68503937007875</v>
      </c>
      <c r="E35" s="33">
        <f>+B35/'Rating units'!B35*1000</f>
        <v>253.37331334332836</v>
      </c>
    </row>
    <row r="36" spans="1:5" x14ac:dyDescent="0.25">
      <c r="A36" s="12" t="s">
        <v>79</v>
      </c>
      <c r="B36" s="30">
        <v>8491</v>
      </c>
      <c r="D36" s="33">
        <f>+B36/Population!B36*1000</f>
        <v>82.117988394584145</v>
      </c>
      <c r="E36" s="33">
        <f>+B36/'Rating units'!B36*1000</f>
        <v>218.84584654243668</v>
      </c>
    </row>
    <row r="37" spans="1:5" x14ac:dyDescent="0.25">
      <c r="A37" s="12" t="s">
        <v>80</v>
      </c>
      <c r="B37" s="30">
        <v>4262</v>
      </c>
      <c r="D37" s="33">
        <f>+B37/Population!B37*1000</f>
        <v>77.915904936014627</v>
      </c>
      <c r="E37" s="33">
        <f>+B37/'Rating units'!B37*1000</f>
        <v>169.0598968663229</v>
      </c>
    </row>
    <row r="38" spans="1:5" x14ac:dyDescent="0.25">
      <c r="A38" s="12" t="s">
        <v>81</v>
      </c>
      <c r="B38" s="31">
        <v>690</v>
      </c>
      <c r="D38" s="33">
        <f>+B38/Population!B38*1000</f>
        <v>184.98659517426276</v>
      </c>
      <c r="E38" s="33">
        <f>+B38/'Rating units'!B38*1000</f>
        <v>202.58367586611863</v>
      </c>
    </row>
    <row r="39" spans="1:5" x14ac:dyDescent="0.25">
      <c r="A39" s="12" t="s">
        <v>82</v>
      </c>
      <c r="B39" s="30">
        <v>3134</v>
      </c>
      <c r="D39" s="33">
        <f>+B39/Population!B39*1000</f>
        <v>144.42396313364057</v>
      </c>
      <c r="E39" s="33">
        <f>+B39/'Rating units'!B39*1000</f>
        <v>220.44031792923965</v>
      </c>
    </row>
    <row r="40" spans="1:5" x14ac:dyDescent="0.25">
      <c r="A40" s="12" t="s">
        <v>83</v>
      </c>
      <c r="B40" s="30">
        <v>8237</v>
      </c>
      <c r="D40" s="33">
        <f>+B40/Population!B40*1000</f>
        <v>158.09980806142036</v>
      </c>
      <c r="E40" s="33">
        <f>+B40/'Rating units'!B40*1000</f>
        <v>336.02578223799617</v>
      </c>
    </row>
    <row r="41" spans="1:5" x14ac:dyDescent="0.25">
      <c r="A41" s="12" t="s">
        <v>84</v>
      </c>
      <c r="B41" s="31">
        <v>802</v>
      </c>
      <c r="D41" s="33">
        <f>+B41/Population!B41*1000</f>
        <v>117.94117647058823</v>
      </c>
      <c r="E41" s="33">
        <f>+B41/'Rating units'!B41*1000</f>
        <v>273.90710382513663</v>
      </c>
    </row>
    <row r="42" spans="1:5" x14ac:dyDescent="0.25">
      <c r="A42" s="12" t="s">
        <v>85</v>
      </c>
      <c r="B42" s="30">
        <v>1475</v>
      </c>
      <c r="D42" s="33">
        <f>+B42/Population!B42*1000</f>
        <v>326.32743362831854</v>
      </c>
      <c r="E42" s="33">
        <f>+B42/'Rating units'!B42*1000</f>
        <v>332.05763169743358</v>
      </c>
    </row>
    <row r="43" spans="1:5" x14ac:dyDescent="0.25">
      <c r="A43" s="12" t="s">
        <v>86</v>
      </c>
      <c r="B43" s="30">
        <v>2806</v>
      </c>
      <c r="D43" s="33">
        <f>+B43/Population!B43*1000</f>
        <v>94.161073825503351</v>
      </c>
      <c r="E43" s="33">
        <f>+B43/'Rating units'!B43*1000</f>
        <v>191.81078679335567</v>
      </c>
    </row>
    <row r="44" spans="1:5" x14ac:dyDescent="0.25">
      <c r="A44" s="12" t="s">
        <v>87</v>
      </c>
      <c r="B44" s="30">
        <v>2985</v>
      </c>
      <c r="D44" s="33"/>
      <c r="E44" s="33"/>
    </row>
    <row r="45" spans="1:5" x14ac:dyDescent="0.25">
      <c r="A45" s="12" t="s">
        <v>88</v>
      </c>
      <c r="B45" s="31" t="s">
        <v>51</v>
      </c>
      <c r="D45" s="33"/>
      <c r="E45" s="33"/>
    </row>
    <row r="46" spans="1:5" x14ac:dyDescent="0.25">
      <c r="A46" s="12" t="s">
        <v>89</v>
      </c>
      <c r="B46" s="30">
        <v>8058</v>
      </c>
      <c r="D46" s="33">
        <f>+B46/Population!B46*1000</f>
        <v>177.09890109890111</v>
      </c>
      <c r="E46" s="33">
        <f>+B46/'Rating units'!B46*1000</f>
        <v>304.31662827146039</v>
      </c>
    </row>
    <row r="47" spans="1:5" x14ac:dyDescent="0.25">
      <c r="A47" s="12" t="s">
        <v>90</v>
      </c>
      <c r="B47" s="30">
        <v>2887</v>
      </c>
      <c r="D47" s="33">
        <f>+B47/Population!B47*1000</f>
        <v>117.35772357723577</v>
      </c>
      <c r="E47" s="33">
        <f>+B47/'Rating units'!B47*1000</f>
        <v>236.83347005742411</v>
      </c>
    </row>
    <row r="48" spans="1:5" x14ac:dyDescent="0.25">
      <c r="A48" s="12" t="s">
        <v>91</v>
      </c>
      <c r="B48" s="30">
        <v>1568</v>
      </c>
      <c r="D48" s="33">
        <f>+B48/Population!B48*1000</f>
        <v>45.982404692082113</v>
      </c>
      <c r="E48" s="33">
        <f>+B48/'Rating units'!B48*1000</f>
        <v>103.43076141663204</v>
      </c>
    </row>
    <row r="49" spans="1:5" x14ac:dyDescent="0.25">
      <c r="A49" s="12" t="s">
        <v>92</v>
      </c>
      <c r="B49" s="30">
        <v>4397</v>
      </c>
      <c r="D49" s="33">
        <f>+B49/Population!B49*1000</f>
        <v>71.963993453355144</v>
      </c>
      <c r="E49" s="33">
        <f>+B49/'Rating units'!B49*1000</f>
        <v>170.67111749408065</v>
      </c>
    </row>
    <row r="50" spans="1:5" x14ac:dyDescent="0.25">
      <c r="A50" s="12" t="s">
        <v>93</v>
      </c>
      <c r="B50" s="30">
        <v>9711</v>
      </c>
      <c r="D50" s="33">
        <f>+B50/Population!B50*1000</f>
        <v>191.91699604743084</v>
      </c>
      <c r="E50" s="33">
        <f>+B50/'Rating units'!B50*1000</f>
        <v>442.37427113702626</v>
      </c>
    </row>
    <row r="51" spans="1:5" x14ac:dyDescent="0.25">
      <c r="A51" s="12" t="s">
        <v>94</v>
      </c>
      <c r="B51" s="30">
        <v>6101</v>
      </c>
      <c r="D51" s="33">
        <f>+B51/Population!B51*1000</f>
        <v>76.453634085213039</v>
      </c>
      <c r="E51" s="33">
        <f>+B51/'Rating units'!B51*1000</f>
        <v>173.92667768972007</v>
      </c>
    </row>
    <row r="52" spans="1:5" x14ac:dyDescent="0.25">
      <c r="A52" s="12" t="s">
        <v>95</v>
      </c>
      <c r="B52" s="31" t="s">
        <v>51</v>
      </c>
      <c r="D52" s="33"/>
      <c r="E52" s="33"/>
    </row>
    <row r="53" spans="1:5" x14ac:dyDescent="0.25">
      <c r="A53" s="12" t="s">
        <v>96</v>
      </c>
      <c r="B53" s="30">
        <v>3511</v>
      </c>
      <c r="D53" s="33"/>
      <c r="E53" s="33"/>
    </row>
    <row r="54" spans="1:5" x14ac:dyDescent="0.25">
      <c r="A54" s="12" t="s">
        <v>97</v>
      </c>
      <c r="B54" s="31">
        <v>960</v>
      </c>
      <c r="D54" s="33">
        <f>+B54/Population!B54*1000</f>
        <v>108.84353741496598</v>
      </c>
      <c r="E54" s="33">
        <f>+B54/'Rating units'!B54*1000</f>
        <v>172.41379310344828</v>
      </c>
    </row>
    <row r="55" spans="1:5" x14ac:dyDescent="0.25">
      <c r="A55" s="12" t="s">
        <v>98</v>
      </c>
      <c r="B55" s="30">
        <v>1869</v>
      </c>
      <c r="D55" s="33"/>
      <c r="E55" s="33"/>
    </row>
    <row r="56" spans="1:5" x14ac:dyDescent="0.25">
      <c r="A56" s="12" t="s">
        <v>99</v>
      </c>
      <c r="B56" s="31">
        <v>740</v>
      </c>
      <c r="D56" s="33">
        <f>+B56/Population!B56*1000</f>
        <v>74.148296593186373</v>
      </c>
      <c r="E56" s="33">
        <f>+B56/'Rating units'!B56*1000</f>
        <v>135.90449954086318</v>
      </c>
    </row>
    <row r="57" spans="1:5" x14ac:dyDescent="0.25">
      <c r="A57" s="12" t="s">
        <v>100</v>
      </c>
      <c r="B57" s="30">
        <v>8938</v>
      </c>
      <c r="D57" s="33">
        <f>+B57/Population!B57*1000</f>
        <v>103.56894553881808</v>
      </c>
      <c r="E57" s="33">
        <f>+B57/'Rating units'!B57*1000</f>
        <v>273.03274682306937</v>
      </c>
    </row>
    <row r="58" spans="1:5" x14ac:dyDescent="0.25">
      <c r="A58" s="12" t="s">
        <v>101</v>
      </c>
      <c r="B58" s="31" t="s">
        <v>51</v>
      </c>
      <c r="D58" s="33"/>
      <c r="E58" s="33"/>
    </row>
    <row r="59" spans="1:5" x14ac:dyDescent="0.25">
      <c r="A59" s="12" t="s">
        <v>102</v>
      </c>
      <c r="B59" s="30">
        <v>4904</v>
      </c>
      <c r="D59" s="33">
        <f>+B59/Population!B59*1000</f>
        <v>88.519855595667877</v>
      </c>
      <c r="E59" s="33">
        <f>+B59/'Rating units'!B59*1000</f>
        <v>268.3153690430596</v>
      </c>
    </row>
    <row r="60" spans="1:5" x14ac:dyDescent="0.25">
      <c r="A60" s="12" t="s">
        <v>103</v>
      </c>
      <c r="B60" s="30">
        <v>21187</v>
      </c>
      <c r="D60" s="33">
        <f>+B60/Population!B60*1000</f>
        <v>610.57636887608066</v>
      </c>
      <c r="E60" s="33">
        <f>+B60/'Rating units'!B60*1000</f>
        <v>945.84821428571433</v>
      </c>
    </row>
    <row r="61" spans="1:5" x14ac:dyDescent="0.25">
      <c r="A61" s="12" t="s">
        <v>104</v>
      </c>
      <c r="B61" s="31">
        <v>225</v>
      </c>
      <c r="D61" s="33">
        <f>+B61/Population!B61*1000</f>
        <v>15.202702702702704</v>
      </c>
      <c r="E61" s="33">
        <f>+B61/'Rating units'!B61*1000</f>
        <v>24.807056229327454</v>
      </c>
    </row>
    <row r="62" spans="1:5" x14ac:dyDescent="0.25">
      <c r="A62" s="12" t="s">
        <v>105</v>
      </c>
      <c r="B62" s="31" t="s">
        <v>51</v>
      </c>
      <c r="D62" s="33"/>
      <c r="E62" s="33"/>
    </row>
    <row r="63" spans="1:5" x14ac:dyDescent="0.25">
      <c r="A63" s="12" t="s">
        <v>106</v>
      </c>
      <c r="B63" s="30">
        <v>4635</v>
      </c>
      <c r="D63" s="33">
        <f>+B63/Population!B63*1000</f>
        <v>65.744680851063833</v>
      </c>
      <c r="E63" s="33">
        <f>+B63/'Rating units'!B63*1000</f>
        <v>160.9375</v>
      </c>
    </row>
    <row r="64" spans="1:5" x14ac:dyDescent="0.25">
      <c r="A64" s="12" t="s">
        <v>107</v>
      </c>
      <c r="B64" s="31">
        <v>829</v>
      </c>
      <c r="D64" s="33">
        <f>+B64/Population!B64*1000</f>
        <v>66.320000000000007</v>
      </c>
      <c r="E64" s="33">
        <f>+B64/'Rating units'!B64*1000</f>
        <v>83.932368127974087</v>
      </c>
    </row>
    <row r="65" spans="1:5" x14ac:dyDescent="0.25">
      <c r="A65" s="12" t="s">
        <v>108</v>
      </c>
      <c r="B65" s="30">
        <v>5414</v>
      </c>
      <c r="D65" s="33">
        <f>+B65/Population!B65*1000</f>
        <v>96.334519572953738</v>
      </c>
      <c r="E65" s="33">
        <f>+B65/'Rating units'!B65*1000</f>
        <v>233.19119610630142</v>
      </c>
    </row>
    <row r="66" spans="1:5" x14ac:dyDescent="0.25">
      <c r="A66" s="12" t="s">
        <v>109</v>
      </c>
      <c r="B66" s="30">
        <v>2180</v>
      </c>
      <c r="D66" s="33">
        <f>+B66/Population!B66*1000</f>
        <v>78.700361010830321</v>
      </c>
      <c r="E66" s="33">
        <f>+B66/'Rating units'!B66*1000</f>
        <v>146.18118420170319</v>
      </c>
    </row>
    <row r="67" spans="1:5" x14ac:dyDescent="0.25">
      <c r="A67" s="12" t="s">
        <v>110</v>
      </c>
      <c r="B67" s="30">
        <v>1713</v>
      </c>
      <c r="D67" s="33">
        <f>+B67/Population!B67*1000</f>
        <v>71.974789915966383</v>
      </c>
      <c r="E67" s="33">
        <f>+B67/'Rating units'!B67*1000</f>
        <v>160.46838407494147</v>
      </c>
    </row>
    <row r="68" spans="1:5" x14ac:dyDescent="0.25">
      <c r="A68" s="12" t="s">
        <v>111</v>
      </c>
      <c r="B68" s="30">
        <v>1446</v>
      </c>
      <c r="D68" s="33">
        <f>+B68/Population!B68*1000</f>
        <v>143.16831683168314</v>
      </c>
      <c r="E68" s="33">
        <f>+B68/'Rating units'!B68*1000</f>
        <v>220.76335877862596</v>
      </c>
    </row>
    <row r="69" spans="1:5" x14ac:dyDescent="0.25">
      <c r="A69" s="12" t="s">
        <v>112</v>
      </c>
      <c r="B69" s="30">
        <v>2851</v>
      </c>
      <c r="D69" s="33">
        <f>+B69/Population!B69*1000</f>
        <v>92.265372168284784</v>
      </c>
      <c r="E69" s="33">
        <f>+B69/'Rating units'!B69*1000</f>
        <v>135.24667931688805</v>
      </c>
    </row>
    <row r="70" spans="1:5" x14ac:dyDescent="0.25">
      <c r="A70" s="12" t="s">
        <v>113</v>
      </c>
      <c r="B70" s="30">
        <v>5230</v>
      </c>
      <c r="D70" s="33"/>
      <c r="E70" s="33"/>
    </row>
    <row r="71" spans="1:5" x14ac:dyDescent="0.25">
      <c r="A71" s="12" t="s">
        <v>114</v>
      </c>
      <c r="B71" s="31">
        <v>693</v>
      </c>
      <c r="D71" s="33">
        <f>+B71/Population!B71*1000</f>
        <v>74.516129032258064</v>
      </c>
      <c r="E71" s="33">
        <f>+B71/'Rating units'!B71*1000</f>
        <v>157.2855197458012</v>
      </c>
    </row>
    <row r="72" spans="1:5" x14ac:dyDescent="0.25">
      <c r="A72" s="12" t="s">
        <v>115</v>
      </c>
      <c r="B72" s="30">
        <v>1185</v>
      </c>
      <c r="D72" s="33"/>
      <c r="E72" s="33"/>
    </row>
    <row r="73" spans="1:5" x14ac:dyDescent="0.25">
      <c r="A73" s="12" t="s">
        <v>116</v>
      </c>
      <c r="B73" s="30">
        <v>1522</v>
      </c>
      <c r="D73" s="33">
        <f>+B73/Population!B73*1000</f>
        <v>86.723646723646723</v>
      </c>
      <c r="E73" s="33">
        <f>+B73/'Rating units'!B73*1000</f>
        <v>141.80564613807883</v>
      </c>
    </row>
    <row r="74" spans="1:5" x14ac:dyDescent="0.25">
      <c r="A74" s="12" t="s">
        <v>117</v>
      </c>
      <c r="B74" s="30">
        <v>6887</v>
      </c>
      <c r="D74" s="33">
        <f>+B74/Population!B74*1000</f>
        <v>137.19123505976097</v>
      </c>
      <c r="E74" s="33">
        <f>+B74/'Rating units'!B74*1000</f>
        <v>288.79942969765585</v>
      </c>
    </row>
    <row r="75" spans="1:5" x14ac:dyDescent="0.25">
      <c r="A75" s="12" t="s">
        <v>118</v>
      </c>
      <c r="B75" s="30">
        <v>2222</v>
      </c>
      <c r="D75" s="33">
        <f>+B75/Population!B75*1000</f>
        <v>61.381215469613259</v>
      </c>
      <c r="E75" s="33">
        <f>+B75/'Rating units'!B75*1000</f>
        <v>100.27075812274367</v>
      </c>
    </row>
    <row r="76" spans="1:5" x14ac:dyDescent="0.25">
      <c r="A76" s="12" t="s">
        <v>119</v>
      </c>
      <c r="B76" s="30">
        <v>17812</v>
      </c>
      <c r="D76" s="33">
        <f>+B76/Population!B76*1000</f>
        <v>138.93915756630264</v>
      </c>
      <c r="E76" s="33">
        <f>+B76/'Rating units'!B76*1000</f>
        <v>336.68531680024194</v>
      </c>
    </row>
    <row r="77" spans="1:5" x14ac:dyDescent="0.25">
      <c r="A77" s="12" t="s">
        <v>120</v>
      </c>
      <c r="B77" s="30">
        <v>4517</v>
      </c>
      <c r="D77" s="33">
        <f>+B77/Population!B77*1000</f>
        <v>159.04929577464787</v>
      </c>
      <c r="E77" s="33">
        <f>+B77/'Rating units'!B77*1000</f>
        <v>166.49821423938212</v>
      </c>
    </row>
    <row r="78" spans="1:5" x14ac:dyDescent="0.25">
      <c r="A78" s="12" t="s">
        <v>121</v>
      </c>
      <c r="B78" s="30">
        <v>3275</v>
      </c>
      <c r="D78" s="33">
        <f>+B78/Population!B78*1000</f>
        <v>70.128479657387587</v>
      </c>
      <c r="E78" s="33">
        <f>+B78/'Rating units'!B78*1000</f>
        <v>144.91791672197886</v>
      </c>
    </row>
    <row r="79" spans="1:5" x14ac:dyDescent="0.25">
      <c r="A79" s="12" t="s">
        <v>122</v>
      </c>
      <c r="B79" s="30">
        <v>4883</v>
      </c>
      <c r="D79" s="33">
        <f>+B79/Population!B79*1000</f>
        <v>114.6244131455399</v>
      </c>
      <c r="E79" s="33">
        <f>+B79/'Rating units'!B79*1000</f>
        <v>289.34581654420475</v>
      </c>
    </row>
    <row r="80" spans="1:5" x14ac:dyDescent="0.25">
      <c r="A80" s="12" t="s">
        <v>123</v>
      </c>
      <c r="B80" s="30">
        <v>7693</v>
      </c>
      <c r="D80" s="33">
        <f>+B80/Population!B80*1000</f>
        <v>108.04775280898876</v>
      </c>
      <c r="E80" s="33">
        <f>+B80/'Rating units'!B80*1000</f>
        <v>265.42230195970188</v>
      </c>
    </row>
    <row r="81" spans="1:5" x14ac:dyDescent="0.25">
      <c r="A81" s="12" t="s">
        <v>124</v>
      </c>
      <c r="B81" s="30">
        <v>19526</v>
      </c>
      <c r="D81" s="33"/>
      <c r="E81" s="33"/>
    </row>
    <row r="82" spans="1:5" x14ac:dyDescent="0.25">
      <c r="A82" s="12" t="s">
        <v>125</v>
      </c>
      <c r="B82" s="30">
        <v>4945</v>
      </c>
      <c r="D82" s="33">
        <f>+B82/Population!B82*1000</f>
        <v>85.553633217993081</v>
      </c>
      <c r="E82" s="33">
        <f>+B82/'Rating units'!B82*1000</f>
        <v>205.40832433330564</v>
      </c>
    </row>
    <row r="83" spans="1:5" x14ac:dyDescent="0.25">
      <c r="A83" s="12" t="s">
        <v>126</v>
      </c>
      <c r="B83" s="31">
        <v>581</v>
      </c>
      <c r="D83" s="33">
        <f>+B83/Population!B83*1000</f>
        <v>73.081761006289312</v>
      </c>
      <c r="E83" s="33">
        <f>+B83/'Rating units'!B83*1000</f>
        <v>64.785905441570023</v>
      </c>
    </row>
    <row r="84" spans="1:5" x14ac:dyDescent="0.25">
      <c r="A84" s="12" t="s">
        <v>127</v>
      </c>
      <c r="B84" s="30">
        <v>3915</v>
      </c>
      <c r="D84" s="33">
        <f>+B84/Population!B84*1000</f>
        <v>75.872093023255815</v>
      </c>
      <c r="E84" s="33">
        <f>+B84/'Rating units'!B84*1000</f>
        <v>187.95909549186229</v>
      </c>
    </row>
    <row r="85" spans="1:5" x14ac:dyDescent="0.25">
      <c r="A85" s="12" t="s">
        <v>128</v>
      </c>
      <c r="B85" s="31">
        <v>888</v>
      </c>
      <c r="D85" s="33">
        <f>+B85/Population!B85*1000</f>
        <v>108.95705521472394</v>
      </c>
      <c r="E85" s="33">
        <f>+B85/'Rating units'!B85*1000</f>
        <v>122.04507971412865</v>
      </c>
    </row>
    <row r="86" spans="1:5" x14ac:dyDescent="0.25">
      <c r="A86" s="12" t="s">
        <v>129</v>
      </c>
      <c r="B86" s="31" t="s">
        <v>51</v>
      </c>
      <c r="D86" s="33"/>
      <c r="E86" s="33"/>
    </row>
    <row r="87" spans="1:5" x14ac:dyDescent="0.25">
      <c r="A87" s="12" t="s">
        <v>130</v>
      </c>
      <c r="B87" s="30">
        <v>1720</v>
      </c>
      <c r="D87" s="33">
        <f>+B87/Population!B87*1000</f>
        <v>77.828054298642542</v>
      </c>
      <c r="E87" s="33">
        <f>+B87/'Rating units'!B87*1000</f>
        <v>130.28329041054386</v>
      </c>
    </row>
    <row r="88" spans="1:5" x14ac:dyDescent="0.25">
      <c r="A88" s="12" t="s">
        <v>131</v>
      </c>
      <c r="B88" s="31">
        <v>200</v>
      </c>
      <c r="D88" s="33">
        <f>+B88/Population!B88*1000</f>
        <v>20.703933747412009</v>
      </c>
      <c r="E88" s="33">
        <f>+B88/'Rating units'!B88*1000</f>
        <v>34.04834865509023</v>
      </c>
    </row>
    <row r="89" spans="1:5" x14ac:dyDescent="0.25">
      <c r="A89" s="12" t="s">
        <v>132</v>
      </c>
      <c r="B89" s="30">
        <v>3568</v>
      </c>
      <c r="D89" s="33">
        <f>+B89/Population!B89*1000</f>
        <v>81.461187214611869</v>
      </c>
      <c r="E89" s="33">
        <f>+B89/'Rating units'!B89*1000</f>
        <v>170.4404318333811</v>
      </c>
    </row>
    <row r="90" spans="1:5" x14ac:dyDescent="0.25">
      <c r="A90" s="12" t="s">
        <v>133</v>
      </c>
      <c r="B90" s="30">
        <v>14323</v>
      </c>
      <c r="D90" s="33">
        <f>+B90/Population!B90*1000</f>
        <v>68.893698893698897</v>
      </c>
      <c r="E90" s="33">
        <f>+B90/'Rating units'!B90*1000</f>
        <v>186.28394547913848</v>
      </c>
    </row>
    <row r="91" spans="1:5" x14ac:dyDescent="0.25">
      <c r="A91" s="12" t="s">
        <v>134</v>
      </c>
      <c r="B91" s="30">
        <v>1009</v>
      </c>
      <c r="D91" s="33"/>
      <c r="E91" s="33"/>
    </row>
    <row r="92" spans="1:5" x14ac:dyDescent="0.25">
      <c r="A92" s="12" t="s">
        <v>135</v>
      </c>
      <c r="B92" s="30">
        <v>5917</v>
      </c>
      <c r="D92" s="33">
        <f>+B92/Population!B92*1000</f>
        <v>123.78661087866109</v>
      </c>
      <c r="E92" s="33">
        <f>+B92/'Rating units'!B92*1000</f>
        <v>286.89875872769591</v>
      </c>
    </row>
    <row r="93" spans="1:5" x14ac:dyDescent="0.25">
      <c r="A93" s="12" t="s">
        <v>136</v>
      </c>
      <c r="B93" s="30">
        <v>1185</v>
      </c>
      <c r="D93" s="33">
        <f>+B93/Population!B93*1000</f>
        <v>135.27397260273975</v>
      </c>
      <c r="E93" s="33">
        <f>+B93/'Rating units'!B93*1000</f>
        <v>178.54452312791923</v>
      </c>
    </row>
    <row r="94" spans="1:5" x14ac:dyDescent="0.25">
      <c r="A94" s="12" t="s">
        <v>137</v>
      </c>
      <c r="B94" s="30">
        <v>3263</v>
      </c>
      <c r="D94" s="33">
        <f>+B94/Population!B94*1000</f>
        <v>93.228571428571428</v>
      </c>
      <c r="E94" s="33">
        <f>+B94/'Rating units'!B94*1000</f>
        <v>195.89361829861321</v>
      </c>
    </row>
    <row r="95" spans="1:5" x14ac:dyDescent="0.25">
      <c r="A95" s="12" t="s">
        <v>138</v>
      </c>
      <c r="B95" s="30">
        <v>9470</v>
      </c>
      <c r="D95" s="33">
        <f>+B95/Population!B95*1000</f>
        <v>108.10502283105022</v>
      </c>
      <c r="E95" s="33">
        <f>+B95/'Rating units'!B95*1000</f>
        <v>218.12737533110678</v>
      </c>
    </row>
    <row r="96" spans="1:5" x14ac:dyDescent="0.25">
      <c r="A96" s="12" t="s">
        <v>139</v>
      </c>
      <c r="B96" s="31">
        <v>0</v>
      </c>
      <c r="D96" s="33"/>
      <c r="E96" s="33"/>
    </row>
    <row r="97" spans="1:5" x14ac:dyDescent="0.25">
      <c r="A97" s="12" t="s">
        <v>140</v>
      </c>
      <c r="B97" s="31">
        <v>0</v>
      </c>
      <c r="D97" s="33"/>
      <c r="E97" s="33"/>
    </row>
    <row r="98" spans="1:5" x14ac:dyDescent="0.25">
      <c r="A98" s="12" t="s">
        <v>141</v>
      </c>
      <c r="B98" s="30">
        <v>737372</v>
      </c>
      <c r="D98" s="33"/>
      <c r="E98" s="33"/>
    </row>
    <row r="99" spans="1:5" x14ac:dyDescent="0.25">
      <c r="A99" s="107" t="s">
        <v>142</v>
      </c>
      <c r="B99" s="107"/>
    </row>
    <row r="100" spans="1:5" x14ac:dyDescent="0.25">
      <c r="A100" s="103" t="s">
        <v>143</v>
      </c>
      <c r="B100" s="103"/>
    </row>
    <row r="101" spans="1:5" x14ac:dyDescent="0.25">
      <c r="A101" s="103" t="s">
        <v>144</v>
      </c>
      <c r="B101" s="103"/>
    </row>
    <row r="102" spans="1:5" x14ac:dyDescent="0.25">
      <c r="A102" s="103"/>
      <c r="B102" s="103"/>
    </row>
    <row r="103" spans="1:5" x14ac:dyDescent="0.25">
      <c r="A103" s="107" t="s">
        <v>145</v>
      </c>
      <c r="B103" s="107"/>
    </row>
    <row r="104" spans="1:5" x14ac:dyDescent="0.25">
      <c r="A104" s="103" t="s">
        <v>146</v>
      </c>
      <c r="B104" s="103"/>
    </row>
    <row r="105" spans="1:5" x14ac:dyDescent="0.25">
      <c r="A105" s="103"/>
      <c r="B105" s="103"/>
    </row>
    <row r="106" spans="1:5" x14ac:dyDescent="0.25">
      <c r="A106" s="103" t="s">
        <v>147</v>
      </c>
      <c r="B106" s="103"/>
    </row>
    <row r="107" spans="1:5" x14ac:dyDescent="0.25">
      <c r="A107" s="103" t="s">
        <v>148</v>
      </c>
      <c r="B107" s="103"/>
    </row>
    <row r="108" spans="1:5" x14ac:dyDescent="0.25">
      <c r="A108" s="103" t="s">
        <v>149</v>
      </c>
      <c r="B108" s="103"/>
    </row>
    <row r="109" spans="1:5" x14ac:dyDescent="0.25">
      <c r="A109" s="103" t="s">
        <v>150</v>
      </c>
      <c r="B109" s="103"/>
    </row>
    <row r="110" spans="1:5" x14ac:dyDescent="0.25">
      <c r="A110" s="103" t="s">
        <v>151</v>
      </c>
      <c r="B110" s="103"/>
    </row>
    <row r="111" spans="1:5" x14ac:dyDescent="0.25">
      <c r="A111" s="103" t="s">
        <v>152</v>
      </c>
      <c r="B111" s="103"/>
    </row>
    <row r="112" spans="1:5" x14ac:dyDescent="0.25">
      <c r="A112" s="103" t="s">
        <v>153</v>
      </c>
      <c r="B112" s="103"/>
    </row>
    <row r="113" spans="1:2" x14ac:dyDescent="0.25">
      <c r="A113" s="103"/>
      <c r="B113" s="103"/>
    </row>
    <row r="114" spans="1:2" x14ac:dyDescent="0.25">
      <c r="A114" s="103" t="s">
        <v>154</v>
      </c>
      <c r="B114" s="103"/>
    </row>
    <row r="115" spans="1:2" x14ac:dyDescent="0.25">
      <c r="A115" s="103"/>
      <c r="B115" s="103"/>
    </row>
    <row r="116" spans="1:2" x14ac:dyDescent="0.25">
      <c r="A116" s="103" t="s">
        <v>155</v>
      </c>
      <c r="B116" s="103"/>
    </row>
    <row r="117" spans="1:2" x14ac:dyDescent="0.25">
      <c r="A117" s="103" t="s">
        <v>156</v>
      </c>
      <c r="B117" s="103"/>
    </row>
    <row r="118" spans="1:2" x14ac:dyDescent="0.25">
      <c r="A118" s="103"/>
      <c r="B118" s="103"/>
    </row>
    <row r="119" spans="1:2" x14ac:dyDescent="0.25">
      <c r="A119" s="103" t="s">
        <v>157</v>
      </c>
      <c r="B119" s="103"/>
    </row>
    <row r="120" spans="1:2" x14ac:dyDescent="0.25">
      <c r="A120" s="103" t="s">
        <v>158</v>
      </c>
      <c r="B120" s="103"/>
    </row>
    <row r="121" spans="1:2" x14ac:dyDescent="0.25">
      <c r="A121" s="103"/>
      <c r="B121" s="103"/>
    </row>
    <row r="122" spans="1:2" x14ac:dyDescent="0.25">
      <c r="A122" s="103" t="s">
        <v>159</v>
      </c>
      <c r="B122" s="103"/>
    </row>
    <row r="123" spans="1:2" x14ac:dyDescent="0.25">
      <c r="A123" s="103" t="s">
        <v>160</v>
      </c>
      <c r="B123" s="103"/>
    </row>
    <row r="124" spans="1:2" x14ac:dyDescent="0.25">
      <c r="A124" s="103" t="s">
        <v>161</v>
      </c>
      <c r="B124" s="103"/>
    </row>
    <row r="125" spans="1:2" x14ac:dyDescent="0.25">
      <c r="A125" s="104" t="s">
        <v>162</v>
      </c>
      <c r="B125" s="104"/>
    </row>
    <row r="126" spans="1:2" x14ac:dyDescent="0.25">
      <c r="A126" s="103"/>
      <c r="B126" s="103"/>
    </row>
    <row r="127" spans="1:2" x14ac:dyDescent="0.25">
      <c r="A127" s="103"/>
      <c r="B127" s="103"/>
    </row>
  </sheetData>
  <mergeCells count="31">
    <mergeCell ref="A108:B108"/>
    <mergeCell ref="A3:B3"/>
    <mergeCell ref="A4:A5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20:B120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7:B127"/>
    <mergeCell ref="A121:B121"/>
    <mergeCell ref="A122:B122"/>
    <mergeCell ref="A123:B123"/>
    <mergeCell ref="A124:B124"/>
    <mergeCell ref="A125:B125"/>
    <mergeCell ref="A126:B126"/>
  </mergeCells>
  <hyperlinks>
    <hyperlink ref="A1" location="Index!A1" display="Index" xr:uid="{00000000-0004-0000-2800-000000000000}"/>
    <hyperlink ref="A125" r:id="rId1" display="mailto:info@stats.govt.nz" xr:uid="{00000000-0004-0000-2800-000001000000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130"/>
  <sheetViews>
    <sheetView workbookViewId="0"/>
  </sheetViews>
  <sheetFormatPr defaultRowHeight="15" x14ac:dyDescent="0.25"/>
  <cols>
    <col min="1" max="1" width="57.85546875" style="15" customWidth="1"/>
    <col min="2" max="2" width="39.2851562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3" spans="1:7" ht="15" customHeight="1" x14ac:dyDescent="0.25">
      <c r="A3" s="105" t="s">
        <v>46</v>
      </c>
      <c r="B3" s="105"/>
      <c r="D3" s="16" t="s">
        <v>163</v>
      </c>
      <c r="E3" s="16" t="s">
        <v>164</v>
      </c>
      <c r="F3" s="1"/>
      <c r="G3" s="16"/>
    </row>
    <row r="4" spans="1:7" x14ac:dyDescent="0.25">
      <c r="A4" s="106"/>
      <c r="B4" s="28" t="s">
        <v>21</v>
      </c>
    </row>
    <row r="5" spans="1:7" x14ac:dyDescent="0.25">
      <c r="A5" s="106"/>
      <c r="B5" s="28" t="s">
        <v>166</v>
      </c>
    </row>
    <row r="6" spans="1:7" x14ac:dyDescent="0.25">
      <c r="A6" s="12" t="s">
        <v>48</v>
      </c>
      <c r="B6" s="29"/>
    </row>
    <row r="7" spans="1:7" x14ac:dyDescent="0.25">
      <c r="A7" s="12" t="s">
        <v>49</v>
      </c>
      <c r="B7" s="31">
        <v>470</v>
      </c>
      <c r="D7" s="33">
        <f>+B7/Population!B7*1000</f>
        <v>13.94658753709199</v>
      </c>
      <c r="E7" s="33">
        <f>+B7/'Rating units'!B7*1000</f>
        <v>30.52542703123985</v>
      </c>
    </row>
    <row r="8" spans="1:7" x14ac:dyDescent="0.25">
      <c r="A8" s="12" t="s">
        <v>50</v>
      </c>
      <c r="B8" s="31" t="s">
        <v>51</v>
      </c>
      <c r="D8" s="33"/>
      <c r="E8" s="33"/>
    </row>
    <row r="9" spans="1:7" x14ac:dyDescent="0.25">
      <c r="A9" s="12" t="s">
        <v>52</v>
      </c>
      <c r="B9" s="30">
        <v>102544</v>
      </c>
      <c r="D9" s="33">
        <f>+B9/Population!B9*1000</f>
        <v>63.518334985133791</v>
      </c>
      <c r="E9" s="33">
        <f>+B9/'Rating units'!B9*1000</f>
        <v>193.55520657163567</v>
      </c>
    </row>
    <row r="10" spans="1:7" x14ac:dyDescent="0.25">
      <c r="A10" s="12" t="s">
        <v>53</v>
      </c>
      <c r="B10" s="31" t="s">
        <v>51</v>
      </c>
      <c r="D10" s="33"/>
      <c r="E10" s="33"/>
    </row>
    <row r="11" spans="1:7" x14ac:dyDescent="0.25">
      <c r="A11" s="12" t="s">
        <v>54</v>
      </c>
      <c r="B11" s="31" t="s">
        <v>51</v>
      </c>
      <c r="D11" s="33"/>
      <c r="E11" s="33"/>
    </row>
    <row r="12" spans="1:7" x14ac:dyDescent="0.25">
      <c r="A12" s="12" t="s">
        <v>55</v>
      </c>
      <c r="B12" s="31">
        <v>0</v>
      </c>
      <c r="D12" s="33"/>
      <c r="E12" s="33"/>
    </row>
    <row r="13" spans="1:7" x14ac:dyDescent="0.25">
      <c r="A13" s="12" t="s">
        <v>56</v>
      </c>
      <c r="B13" s="31" t="s">
        <v>51</v>
      </c>
      <c r="D13" s="33"/>
      <c r="E13" s="33"/>
    </row>
    <row r="14" spans="1:7" x14ac:dyDescent="0.25">
      <c r="A14" s="12" t="s">
        <v>57</v>
      </c>
      <c r="B14" s="30">
        <v>1574</v>
      </c>
      <c r="D14" s="33"/>
      <c r="E14" s="33"/>
    </row>
    <row r="15" spans="1:7" x14ac:dyDescent="0.25">
      <c r="A15" s="12" t="s">
        <v>58</v>
      </c>
      <c r="B15" s="31">
        <v>195</v>
      </c>
      <c r="D15" s="33">
        <f>+B15/Population!B15*1000</f>
        <v>19.117647058823533</v>
      </c>
      <c r="E15" s="33">
        <f>+B15/'Rating units'!B15*1000</f>
        <v>25.889537971322355</v>
      </c>
    </row>
    <row r="16" spans="1:7" x14ac:dyDescent="0.25">
      <c r="A16" s="12" t="s">
        <v>59</v>
      </c>
      <c r="B16" s="31">
        <v>0</v>
      </c>
      <c r="D16" s="33"/>
      <c r="E16" s="33"/>
    </row>
    <row r="17" spans="1:5" x14ac:dyDescent="0.25">
      <c r="A17" s="12" t="s">
        <v>60</v>
      </c>
      <c r="B17" s="31">
        <v>347</v>
      </c>
      <c r="D17" s="33">
        <f>+B17/Population!B17*1000</f>
        <v>38.988764044943821</v>
      </c>
      <c r="E17" s="33">
        <f>+B17/'Rating units'!B17*1000</f>
        <v>73.05263157894737</v>
      </c>
    </row>
    <row r="18" spans="1:5" x14ac:dyDescent="0.25">
      <c r="A18" s="12" t="s">
        <v>61</v>
      </c>
      <c r="B18" s="31">
        <v>0</v>
      </c>
      <c r="D18" s="33">
        <f>+B18/Population!B18*1000</f>
        <v>0</v>
      </c>
      <c r="E18" s="33">
        <f>+B18/'Rating units'!B18*1000</f>
        <v>0</v>
      </c>
    </row>
    <row r="19" spans="1:5" x14ac:dyDescent="0.25">
      <c r="A19" s="12" t="s">
        <v>62</v>
      </c>
      <c r="B19" s="30">
        <v>2456</v>
      </c>
      <c r="D19" s="33">
        <f>+B19/Population!B19*1000</f>
        <v>124.67005076142132</v>
      </c>
      <c r="E19" s="33">
        <f>+B19/'Rating units'!B19*1000</f>
        <v>177.52078062883987</v>
      </c>
    </row>
    <row r="20" spans="1:5" x14ac:dyDescent="0.25">
      <c r="A20" s="12" t="s">
        <v>63</v>
      </c>
      <c r="B20" s="31">
        <v>866</v>
      </c>
      <c r="D20" s="33">
        <f>+B20/Population!B20*1000</f>
        <v>1419.672131147541</v>
      </c>
      <c r="E20" s="33">
        <f>+B20/'Rating units'!B20*1000</f>
        <v>1554.75763016158</v>
      </c>
    </row>
    <row r="21" spans="1:5" x14ac:dyDescent="0.25">
      <c r="A21" s="12" t="s">
        <v>64</v>
      </c>
      <c r="B21" s="30">
        <v>29879</v>
      </c>
      <c r="D21" s="33">
        <f>+B21/Population!B21*1000</f>
        <v>79.698586289677237</v>
      </c>
      <c r="E21" s="33">
        <f>+B21/'Rating units'!B21*1000</f>
        <v>181.33872269662376</v>
      </c>
    </row>
    <row r="22" spans="1:5" x14ac:dyDescent="0.25">
      <c r="A22" s="12" t="s">
        <v>65</v>
      </c>
      <c r="B22" s="31">
        <v>557</v>
      </c>
      <c r="D22" s="33">
        <f>+B22/Population!B22*1000</f>
        <v>31.919770773638966</v>
      </c>
      <c r="E22" s="33">
        <f>+B22/'Rating units'!B22*1000</f>
        <v>42.849449957689053</v>
      </c>
    </row>
    <row r="23" spans="1:5" x14ac:dyDescent="0.25">
      <c r="A23" s="12" t="s">
        <v>66</v>
      </c>
      <c r="B23" s="30">
        <v>4415</v>
      </c>
      <c r="D23" s="33">
        <f>+B23/Population!B23*1000</f>
        <v>34.763779527559052</v>
      </c>
      <c r="E23" s="33">
        <f>+B23/'Rating units'!B23*1000</f>
        <v>79.476517074400107</v>
      </c>
    </row>
    <row r="24" spans="1:5" x14ac:dyDescent="0.25">
      <c r="A24" s="12" t="s">
        <v>67</v>
      </c>
      <c r="B24" s="30">
        <v>2132</v>
      </c>
      <c r="D24" s="33">
        <f>+B24/Population!B24*1000</f>
        <v>34.387096774193552</v>
      </c>
      <c r="E24" s="33">
        <f>+B24/'Rating units'!B24*1000</f>
        <v>53.078397689645726</v>
      </c>
    </row>
    <row r="25" spans="1:5" x14ac:dyDescent="0.25">
      <c r="A25" s="12" t="s">
        <v>68</v>
      </c>
      <c r="B25" s="31" t="s">
        <v>51</v>
      </c>
      <c r="D25" s="33"/>
      <c r="E25" s="33"/>
    </row>
    <row r="26" spans="1:5" x14ac:dyDescent="0.25">
      <c r="A26" s="12" t="s">
        <v>69</v>
      </c>
      <c r="B26" s="30">
        <v>1659</v>
      </c>
      <c r="D26" s="33">
        <f>+B26/Population!B26*1000</f>
        <v>34.707112970711293</v>
      </c>
      <c r="E26" s="33">
        <f>+B26/'Rating units'!B26*1000</f>
        <v>70.207363520947951</v>
      </c>
    </row>
    <row r="27" spans="1:5" x14ac:dyDescent="0.25">
      <c r="A27" s="12" t="s">
        <v>70</v>
      </c>
      <c r="B27" s="31">
        <v>637</v>
      </c>
      <c r="D27" s="33">
        <f>+B27/Population!B27*1000</f>
        <v>51.164658634538156</v>
      </c>
      <c r="E27" s="33">
        <f>+B27/'Rating units'!B27*1000</f>
        <v>105.42866600463422</v>
      </c>
    </row>
    <row r="28" spans="1:5" x14ac:dyDescent="0.25">
      <c r="A28" s="12" t="s">
        <v>71</v>
      </c>
      <c r="B28" s="31">
        <v>0</v>
      </c>
      <c r="D28" s="33"/>
      <c r="E28" s="33"/>
    </row>
    <row r="29" spans="1:5" x14ac:dyDescent="0.25">
      <c r="A29" s="12" t="s">
        <v>72</v>
      </c>
      <c r="B29" s="31">
        <v>0</v>
      </c>
      <c r="D29" s="33">
        <f>+B29/Population!B29*1000</f>
        <v>0</v>
      </c>
      <c r="E29" s="33">
        <f>+B29/'Rating units'!B29*1000</f>
        <v>0</v>
      </c>
    </row>
    <row r="30" spans="1:5" x14ac:dyDescent="0.25">
      <c r="A30" s="12" t="s">
        <v>73</v>
      </c>
      <c r="B30" s="30">
        <v>5758</v>
      </c>
      <c r="D30" s="33">
        <f>+B30/Population!B30*1000</f>
        <v>35.719602977667492</v>
      </c>
      <c r="E30" s="33">
        <f>+B30/'Rating units'!B30*1000</f>
        <v>101.73144876325088</v>
      </c>
    </row>
    <row r="31" spans="1:5" x14ac:dyDescent="0.25">
      <c r="A31" s="12" t="s">
        <v>74</v>
      </c>
      <c r="B31" s="30">
        <v>3521</v>
      </c>
      <c r="D31" s="33">
        <f>+B31/Population!B31*1000</f>
        <v>44.796437659033082</v>
      </c>
      <c r="E31" s="33">
        <f>+B31/'Rating units'!B31*1000</f>
        <v>114.41104792851341</v>
      </c>
    </row>
    <row r="32" spans="1:5" x14ac:dyDescent="0.25">
      <c r="A32" s="12" t="s">
        <v>75</v>
      </c>
      <c r="B32" s="30">
        <v>1039</v>
      </c>
      <c r="D32" s="33">
        <f>+B32/Population!B32*1000</f>
        <v>53.145780051150894</v>
      </c>
      <c r="E32" s="33">
        <f>+B32/'Rating units'!B32*1000</f>
        <v>97.384947042834369</v>
      </c>
    </row>
    <row r="33" spans="1:5" x14ac:dyDescent="0.25">
      <c r="A33" s="12" t="s">
        <v>76</v>
      </c>
      <c r="B33" s="31">
        <v>0</v>
      </c>
      <c r="D33" s="33"/>
      <c r="E33" s="33"/>
    </row>
    <row r="34" spans="1:5" x14ac:dyDescent="0.25">
      <c r="A34" s="12" t="s">
        <v>77</v>
      </c>
      <c r="B34" s="31">
        <v>89</v>
      </c>
      <c r="D34" s="33">
        <f>+B34/Population!B34*1000</f>
        <v>2.7899686520376172</v>
      </c>
      <c r="E34" s="33">
        <f>+B34/'Rating units'!B34*1000</f>
        <v>4.9239280774550487</v>
      </c>
    </row>
    <row r="35" spans="1:5" x14ac:dyDescent="0.25">
      <c r="A35" s="12" t="s">
        <v>78</v>
      </c>
      <c r="B35" s="31">
        <v>0</v>
      </c>
      <c r="D35" s="33">
        <f>+B35/Population!B35*1000</f>
        <v>0</v>
      </c>
      <c r="E35" s="33">
        <f>+B35/'Rating units'!B35*1000</f>
        <v>0</v>
      </c>
    </row>
    <row r="36" spans="1:5" x14ac:dyDescent="0.25">
      <c r="A36" s="12" t="s">
        <v>79</v>
      </c>
      <c r="B36" s="30">
        <v>7591</v>
      </c>
      <c r="D36" s="33">
        <f>+B36/Population!B36*1000</f>
        <v>73.413926499032883</v>
      </c>
      <c r="E36" s="33">
        <f>+B36/'Rating units'!B36*1000</f>
        <v>195.64937240650531</v>
      </c>
    </row>
    <row r="37" spans="1:5" x14ac:dyDescent="0.25">
      <c r="A37" s="12" t="s">
        <v>80</v>
      </c>
      <c r="B37" s="30">
        <v>1319</v>
      </c>
      <c r="D37" s="33">
        <f>+B37/Population!B37*1000</f>
        <v>24.113345521023767</v>
      </c>
      <c r="E37" s="33">
        <f>+B37/'Rating units'!B37*1000</f>
        <v>52.320507735025785</v>
      </c>
    </row>
    <row r="38" spans="1:5" x14ac:dyDescent="0.25">
      <c r="A38" s="12" t="s">
        <v>81</v>
      </c>
      <c r="B38" s="31">
        <v>963</v>
      </c>
      <c r="D38" s="33">
        <f>+B38/Population!B38*1000</f>
        <v>258.17694369973191</v>
      </c>
      <c r="E38" s="33">
        <f>+B38/'Rating units'!B38*1000</f>
        <v>282.73634762184378</v>
      </c>
    </row>
    <row r="39" spans="1:5" x14ac:dyDescent="0.25">
      <c r="A39" s="12" t="s">
        <v>82</v>
      </c>
      <c r="B39" s="31">
        <v>0</v>
      </c>
      <c r="D39" s="33">
        <f>+B39/Population!B39*1000</f>
        <v>0</v>
      </c>
      <c r="E39" s="33">
        <f>+B39/'Rating units'!B39*1000</f>
        <v>0</v>
      </c>
    </row>
    <row r="40" spans="1:5" x14ac:dyDescent="0.25">
      <c r="A40" s="12" t="s">
        <v>83</v>
      </c>
      <c r="B40" s="31">
        <v>276</v>
      </c>
      <c r="D40" s="33">
        <f>+B40/Population!B40*1000</f>
        <v>5.297504798464491</v>
      </c>
      <c r="E40" s="33">
        <f>+B40/'Rating units'!B40*1000</f>
        <v>11.25933178313548</v>
      </c>
    </row>
    <row r="41" spans="1:5" x14ac:dyDescent="0.25">
      <c r="A41" s="12" t="s">
        <v>84</v>
      </c>
      <c r="B41" s="31">
        <v>0</v>
      </c>
      <c r="D41" s="33">
        <f>+B41/Population!B41*1000</f>
        <v>0</v>
      </c>
      <c r="E41" s="33">
        <f>+B41/'Rating units'!B41*1000</f>
        <v>0</v>
      </c>
    </row>
    <row r="42" spans="1:5" x14ac:dyDescent="0.25">
      <c r="A42" s="12" t="s">
        <v>85</v>
      </c>
      <c r="B42" s="31">
        <v>0</v>
      </c>
      <c r="D42" s="33">
        <f>+B42/Population!B42*1000</f>
        <v>0</v>
      </c>
      <c r="E42" s="33">
        <f>+B42/'Rating units'!B42*1000</f>
        <v>0</v>
      </c>
    </row>
    <row r="43" spans="1:5" x14ac:dyDescent="0.25">
      <c r="A43" s="12" t="s">
        <v>86</v>
      </c>
      <c r="B43" s="31">
        <v>791</v>
      </c>
      <c r="D43" s="33">
        <f>+B43/Population!B43*1000</f>
        <v>26.543624161073826</v>
      </c>
      <c r="E43" s="33">
        <f>+B43/'Rating units'!B43*1000</f>
        <v>54.070681523002257</v>
      </c>
    </row>
    <row r="44" spans="1:5" x14ac:dyDescent="0.25">
      <c r="A44" s="12" t="s">
        <v>87</v>
      </c>
      <c r="B44" s="31">
        <v>0</v>
      </c>
      <c r="D44" s="33"/>
      <c r="E44" s="33"/>
    </row>
    <row r="45" spans="1:5" x14ac:dyDescent="0.25">
      <c r="A45" s="12" t="s">
        <v>88</v>
      </c>
      <c r="B45" s="31" t="s">
        <v>51</v>
      </c>
      <c r="D45" s="33"/>
      <c r="E45" s="33"/>
    </row>
    <row r="46" spans="1:5" x14ac:dyDescent="0.25">
      <c r="A46" s="12" t="s">
        <v>89</v>
      </c>
      <c r="B46" s="30">
        <v>1030</v>
      </c>
      <c r="D46" s="33">
        <f>+B46/Population!B46*1000</f>
        <v>22.637362637362635</v>
      </c>
      <c r="E46" s="33">
        <f>+B46/'Rating units'!B46*1000</f>
        <v>38.898749952792777</v>
      </c>
    </row>
    <row r="47" spans="1:5" x14ac:dyDescent="0.25">
      <c r="A47" s="12" t="s">
        <v>90</v>
      </c>
      <c r="B47" s="31">
        <v>816</v>
      </c>
      <c r="D47" s="33">
        <f>+B47/Population!B47*1000</f>
        <v>33.170731707317074</v>
      </c>
      <c r="E47" s="33">
        <f>+B47/'Rating units'!B47*1000</f>
        <v>66.940114848236249</v>
      </c>
    </row>
    <row r="48" spans="1:5" x14ac:dyDescent="0.25">
      <c r="A48" s="12" t="s">
        <v>91</v>
      </c>
      <c r="B48" s="30">
        <v>1548</v>
      </c>
      <c r="D48" s="33">
        <f>+B48/Population!B48*1000</f>
        <v>45.395894428152495</v>
      </c>
      <c r="E48" s="33">
        <f>+B48/'Rating units'!B48*1000</f>
        <v>102.11149150060358</v>
      </c>
    </row>
    <row r="49" spans="1:5" x14ac:dyDescent="0.25">
      <c r="A49" s="12" t="s">
        <v>92</v>
      </c>
      <c r="B49" s="31">
        <v>332</v>
      </c>
      <c r="D49" s="33">
        <f>+B49/Population!B49*1000</f>
        <v>5.4337152209492636</v>
      </c>
      <c r="E49" s="33">
        <f>+B49/'Rating units'!B49*1000</f>
        <v>12.886697977719985</v>
      </c>
    </row>
    <row r="50" spans="1:5" x14ac:dyDescent="0.25">
      <c r="A50" s="12" t="s">
        <v>93</v>
      </c>
      <c r="B50" s="30">
        <v>1038</v>
      </c>
      <c r="D50" s="33">
        <f>+B50/Population!B50*1000</f>
        <v>20.513833992094863</v>
      </c>
      <c r="E50" s="33">
        <f>+B50/'Rating units'!B50*1000</f>
        <v>47.284985422740526</v>
      </c>
    </row>
    <row r="51" spans="1:5" x14ac:dyDescent="0.25">
      <c r="A51" s="12" t="s">
        <v>94</v>
      </c>
      <c r="B51" s="30">
        <v>1076</v>
      </c>
      <c r="D51" s="33">
        <f>+B51/Population!B51*1000</f>
        <v>13.483709273182956</v>
      </c>
      <c r="E51" s="33">
        <f>+B51/'Rating units'!B51*1000</f>
        <v>30.674496835623469</v>
      </c>
    </row>
    <row r="52" spans="1:5" x14ac:dyDescent="0.25">
      <c r="A52" s="12" t="s">
        <v>95</v>
      </c>
      <c r="B52" s="31" t="s">
        <v>51</v>
      </c>
      <c r="D52" s="33"/>
      <c r="E52" s="33"/>
    </row>
    <row r="53" spans="1:5" x14ac:dyDescent="0.25">
      <c r="A53" s="12" t="s">
        <v>96</v>
      </c>
      <c r="B53" s="31">
        <v>0</v>
      </c>
      <c r="D53" s="33"/>
      <c r="E53" s="33"/>
    </row>
    <row r="54" spans="1:5" x14ac:dyDescent="0.25">
      <c r="A54" s="12" t="s">
        <v>97</v>
      </c>
      <c r="B54" s="31">
        <v>223</v>
      </c>
      <c r="D54" s="33">
        <f>+B54/Population!B54*1000</f>
        <v>25.28344671201814</v>
      </c>
      <c r="E54" s="33">
        <f>+B54/'Rating units'!B54*1000</f>
        <v>40.050287356321839</v>
      </c>
    </row>
    <row r="55" spans="1:5" x14ac:dyDescent="0.25">
      <c r="A55" s="12" t="s">
        <v>98</v>
      </c>
      <c r="B55" s="31">
        <v>0</v>
      </c>
      <c r="D55" s="33"/>
      <c r="E55" s="33"/>
    </row>
    <row r="56" spans="1:5" x14ac:dyDescent="0.25">
      <c r="A56" s="12" t="s">
        <v>99</v>
      </c>
      <c r="B56" s="31">
        <v>170</v>
      </c>
      <c r="D56" s="33">
        <f>+B56/Population!B56*1000</f>
        <v>17.034068136272545</v>
      </c>
      <c r="E56" s="33">
        <f>+B56/'Rating units'!B56*1000</f>
        <v>31.221303948576676</v>
      </c>
    </row>
    <row r="57" spans="1:5" x14ac:dyDescent="0.25">
      <c r="A57" s="12" t="s">
        <v>100</v>
      </c>
      <c r="B57" s="30">
        <v>1959</v>
      </c>
      <c r="D57" s="33">
        <f>+B57/Population!B57*1000</f>
        <v>22.699884125144841</v>
      </c>
      <c r="E57" s="33">
        <f>+B57/'Rating units'!B57*1000</f>
        <v>59.842375366568916</v>
      </c>
    </row>
    <row r="58" spans="1:5" x14ac:dyDescent="0.25">
      <c r="A58" s="12" t="s">
        <v>101</v>
      </c>
      <c r="B58" s="31" t="s">
        <v>51</v>
      </c>
      <c r="D58" s="33"/>
      <c r="E58" s="33"/>
    </row>
    <row r="59" spans="1:5" x14ac:dyDescent="0.25">
      <c r="A59" s="12" t="s">
        <v>102</v>
      </c>
      <c r="B59" s="31">
        <v>667</v>
      </c>
      <c r="D59" s="33">
        <f>+B59/Population!B59*1000</f>
        <v>12.039711191335741</v>
      </c>
      <c r="E59" s="33">
        <f>+B59/'Rating units'!B59*1000</f>
        <v>36.493954150024621</v>
      </c>
    </row>
    <row r="60" spans="1:5" x14ac:dyDescent="0.25">
      <c r="A60" s="12" t="s">
        <v>103</v>
      </c>
      <c r="B60" s="30">
        <v>3131</v>
      </c>
      <c r="D60" s="33">
        <f>+B60/Population!B60*1000</f>
        <v>90.230547550432277</v>
      </c>
      <c r="E60" s="33">
        <f>+B60/'Rating units'!B60*1000</f>
        <v>139.77678571428569</v>
      </c>
    </row>
    <row r="61" spans="1:5" x14ac:dyDescent="0.25">
      <c r="A61" s="12" t="s">
        <v>104</v>
      </c>
      <c r="B61" s="31">
        <v>0</v>
      </c>
      <c r="D61" s="33">
        <f>+B61/Population!B61*1000</f>
        <v>0</v>
      </c>
      <c r="E61" s="33">
        <f>+B61/'Rating units'!B61*1000</f>
        <v>0</v>
      </c>
    </row>
    <row r="62" spans="1:5" x14ac:dyDescent="0.25">
      <c r="A62" s="12" t="s">
        <v>105</v>
      </c>
      <c r="B62" s="31" t="s">
        <v>51</v>
      </c>
      <c r="D62" s="33"/>
      <c r="E62" s="33"/>
    </row>
    <row r="63" spans="1:5" x14ac:dyDescent="0.25">
      <c r="A63" s="12" t="s">
        <v>106</v>
      </c>
      <c r="B63" s="30">
        <v>3114</v>
      </c>
      <c r="D63" s="33">
        <f>+B63/Population!B63*1000</f>
        <v>44.170212765957444</v>
      </c>
      <c r="E63" s="33">
        <f>+B63/'Rating units'!B63*1000</f>
        <v>108.125</v>
      </c>
    </row>
    <row r="64" spans="1:5" x14ac:dyDescent="0.25">
      <c r="A64" s="12" t="s">
        <v>107</v>
      </c>
      <c r="B64" s="30">
        <v>1902</v>
      </c>
      <c r="D64" s="33">
        <f>+B64/Population!B64*1000</f>
        <v>152.16</v>
      </c>
      <c r="E64" s="33">
        <f>+B64/'Rating units'!B64*1000</f>
        <v>192.56859370254125</v>
      </c>
    </row>
    <row r="65" spans="1:5" x14ac:dyDescent="0.25">
      <c r="A65" s="12" t="s">
        <v>108</v>
      </c>
      <c r="B65" s="30">
        <v>1232</v>
      </c>
      <c r="D65" s="33">
        <f>+B65/Population!B65*1000</f>
        <v>21.921708185053379</v>
      </c>
      <c r="E65" s="33">
        <f>+B65/'Rating units'!B65*1000</f>
        <v>53.064564758582073</v>
      </c>
    </row>
    <row r="66" spans="1:5" x14ac:dyDescent="0.25">
      <c r="A66" s="12" t="s">
        <v>109</v>
      </c>
      <c r="B66" s="31">
        <v>626</v>
      </c>
      <c r="D66" s="33">
        <f>+B66/Population!B66*1000</f>
        <v>22.599277978339352</v>
      </c>
      <c r="E66" s="33">
        <f>+B66/'Rating units'!B66*1000</f>
        <v>41.976798766177161</v>
      </c>
    </row>
    <row r="67" spans="1:5" x14ac:dyDescent="0.25">
      <c r="A67" s="12" t="s">
        <v>110</v>
      </c>
      <c r="B67" s="31">
        <v>0</v>
      </c>
      <c r="D67" s="33">
        <f>+B67/Population!B67*1000</f>
        <v>0</v>
      </c>
      <c r="E67" s="33">
        <f>+B67/'Rating units'!B67*1000</f>
        <v>0</v>
      </c>
    </row>
    <row r="68" spans="1:5" x14ac:dyDescent="0.25">
      <c r="A68" s="12" t="s">
        <v>111</v>
      </c>
      <c r="B68" s="31">
        <v>178</v>
      </c>
      <c r="D68" s="33">
        <f>+B68/Population!B68*1000</f>
        <v>17.623762376237622</v>
      </c>
      <c r="E68" s="33">
        <f>+B68/'Rating units'!B68*1000</f>
        <v>27.175572519083968</v>
      </c>
    </row>
    <row r="69" spans="1:5" x14ac:dyDescent="0.25">
      <c r="A69" s="12" t="s">
        <v>112</v>
      </c>
      <c r="B69" s="30">
        <v>3386</v>
      </c>
      <c r="D69" s="33">
        <f>+B69/Population!B69*1000</f>
        <v>109.57928802588997</v>
      </c>
      <c r="E69" s="33">
        <f>+B69/'Rating units'!B69*1000</f>
        <v>160.62618595825427</v>
      </c>
    </row>
    <row r="70" spans="1:5" x14ac:dyDescent="0.25">
      <c r="A70" s="12" t="s">
        <v>113</v>
      </c>
      <c r="B70" s="31">
        <v>0</v>
      </c>
      <c r="D70" s="33"/>
      <c r="E70" s="33"/>
    </row>
    <row r="71" spans="1:5" x14ac:dyDescent="0.25">
      <c r="A71" s="12" t="s">
        <v>114</v>
      </c>
      <c r="B71" s="31">
        <v>219</v>
      </c>
      <c r="D71" s="33">
        <f>+B71/Population!B71*1000</f>
        <v>23.548387096774192</v>
      </c>
      <c r="E71" s="33">
        <f>+B71/'Rating units'!B71*1000</f>
        <v>49.704947798456651</v>
      </c>
    </row>
    <row r="72" spans="1:5" x14ac:dyDescent="0.25">
      <c r="A72" s="12" t="s">
        <v>115</v>
      </c>
      <c r="B72" s="31">
        <v>0</v>
      </c>
      <c r="D72" s="33"/>
      <c r="E72" s="33"/>
    </row>
    <row r="73" spans="1:5" x14ac:dyDescent="0.25">
      <c r="A73" s="12" t="s">
        <v>116</v>
      </c>
      <c r="B73" s="31">
        <v>224</v>
      </c>
      <c r="D73" s="33">
        <f>+B73/Population!B73*1000</f>
        <v>12.763532763532764</v>
      </c>
      <c r="E73" s="33">
        <f>+B73/'Rating units'!B73*1000</f>
        <v>20.870213360663378</v>
      </c>
    </row>
    <row r="74" spans="1:5" x14ac:dyDescent="0.25">
      <c r="A74" s="12" t="s">
        <v>117</v>
      </c>
      <c r="B74" s="31">
        <v>0</v>
      </c>
      <c r="D74" s="33">
        <f>+B74/Population!B74*1000</f>
        <v>0</v>
      </c>
      <c r="E74" s="33">
        <f>+B74/'Rating units'!B74*1000</f>
        <v>0</v>
      </c>
    </row>
    <row r="75" spans="1:5" x14ac:dyDescent="0.25">
      <c r="A75" s="12" t="s">
        <v>118</v>
      </c>
      <c r="B75" s="31">
        <v>730</v>
      </c>
      <c r="D75" s="33">
        <f>+B75/Population!B75*1000</f>
        <v>20.165745856353592</v>
      </c>
      <c r="E75" s="33">
        <f>+B75/'Rating units'!B75*1000</f>
        <v>32.942238267148021</v>
      </c>
    </row>
    <row r="76" spans="1:5" x14ac:dyDescent="0.25">
      <c r="A76" s="12" t="s">
        <v>119</v>
      </c>
      <c r="B76" s="30">
        <v>1289</v>
      </c>
      <c r="D76" s="33">
        <f>+B76/Population!B76*1000</f>
        <v>10.054602184087363</v>
      </c>
      <c r="E76" s="33">
        <f>+B76/'Rating units'!B76*1000</f>
        <v>24.364887343112052</v>
      </c>
    </row>
    <row r="77" spans="1:5" x14ac:dyDescent="0.25">
      <c r="A77" s="12" t="s">
        <v>120</v>
      </c>
      <c r="B77" s="30">
        <v>2080</v>
      </c>
      <c r="D77" s="33">
        <f>+B77/Population!B77*1000</f>
        <v>73.239436619718305</v>
      </c>
      <c r="E77" s="33">
        <f>+B77/'Rating units'!B77*1000</f>
        <v>76.669534119529516</v>
      </c>
    </row>
    <row r="78" spans="1:5" x14ac:dyDescent="0.25">
      <c r="A78" s="12" t="s">
        <v>121</v>
      </c>
      <c r="B78" s="31">
        <v>891</v>
      </c>
      <c r="D78" s="33">
        <f>+B78/Population!B78*1000</f>
        <v>19.079229122055676</v>
      </c>
      <c r="E78" s="33">
        <f>+B78/'Rating units'!B78*1000</f>
        <v>39.426523297491038</v>
      </c>
    </row>
    <row r="79" spans="1:5" x14ac:dyDescent="0.25">
      <c r="A79" s="12" t="s">
        <v>122</v>
      </c>
      <c r="B79" s="31">
        <v>766</v>
      </c>
      <c r="D79" s="33">
        <f>+B79/Population!B79*1000</f>
        <v>17.981220657276996</v>
      </c>
      <c r="E79" s="33">
        <f>+B79/'Rating units'!B79*1000</f>
        <v>45.389902820573596</v>
      </c>
    </row>
    <row r="80" spans="1:5" x14ac:dyDescent="0.25">
      <c r="A80" s="12" t="s">
        <v>123</v>
      </c>
      <c r="B80" s="31">
        <v>13</v>
      </c>
      <c r="D80" s="33">
        <f>+B80/Population!B80*1000</f>
        <v>0.18258426966292135</v>
      </c>
      <c r="E80" s="33">
        <f>+B80/'Rating units'!B80*1000</f>
        <v>0.44852332321280708</v>
      </c>
    </row>
    <row r="81" spans="1:5" x14ac:dyDescent="0.25">
      <c r="A81" s="12" t="s">
        <v>124</v>
      </c>
      <c r="B81" s="31">
        <v>0</v>
      </c>
      <c r="D81" s="33"/>
      <c r="E81" s="33"/>
    </row>
    <row r="82" spans="1:5" x14ac:dyDescent="0.25">
      <c r="A82" s="12" t="s">
        <v>125</v>
      </c>
      <c r="B82" s="31">
        <v>856</v>
      </c>
      <c r="D82" s="33">
        <f>+B82/Population!B82*1000</f>
        <v>14.80968858131488</v>
      </c>
      <c r="E82" s="33">
        <f>+B82/'Rating units'!B82*1000</f>
        <v>35.557032483176869</v>
      </c>
    </row>
    <row r="83" spans="1:5" x14ac:dyDescent="0.25">
      <c r="A83" s="12" t="s">
        <v>126</v>
      </c>
      <c r="B83" s="31">
        <v>118</v>
      </c>
      <c r="D83" s="33">
        <f>+B83/Population!B83*1000</f>
        <v>14.842767295597485</v>
      </c>
      <c r="E83" s="33">
        <f>+B83/'Rating units'!B83*1000</f>
        <v>13.157894736842104</v>
      </c>
    </row>
    <row r="84" spans="1:5" x14ac:dyDescent="0.25">
      <c r="A84" s="12" t="s">
        <v>127</v>
      </c>
      <c r="B84" s="31">
        <v>0</v>
      </c>
      <c r="D84" s="33">
        <f>+B84/Population!B84*1000</f>
        <v>0</v>
      </c>
      <c r="E84" s="33">
        <f>+B84/'Rating units'!B84*1000</f>
        <v>0</v>
      </c>
    </row>
    <row r="85" spans="1:5" x14ac:dyDescent="0.25">
      <c r="A85" s="12" t="s">
        <v>128</v>
      </c>
      <c r="B85" s="31">
        <v>630</v>
      </c>
      <c r="D85" s="33">
        <f>+B85/Population!B85*1000</f>
        <v>77.300613496932513</v>
      </c>
      <c r="E85" s="33">
        <f>+B85/'Rating units'!B85*1000</f>
        <v>86.586036283672343</v>
      </c>
    </row>
    <row r="86" spans="1:5" x14ac:dyDescent="0.25">
      <c r="A86" s="12" t="s">
        <v>129</v>
      </c>
      <c r="B86" s="31" t="s">
        <v>51</v>
      </c>
      <c r="D86" s="33"/>
      <c r="E86" s="33"/>
    </row>
    <row r="87" spans="1:5" x14ac:dyDescent="0.25">
      <c r="A87" s="12" t="s">
        <v>130</v>
      </c>
      <c r="B87" s="31">
        <v>676</v>
      </c>
      <c r="D87" s="33">
        <f>+B87/Population!B87*1000</f>
        <v>30.588235294117649</v>
      </c>
      <c r="E87" s="33">
        <f>+B87/'Rating units'!B87*1000</f>
        <v>51.204362975306772</v>
      </c>
    </row>
    <row r="88" spans="1:5" x14ac:dyDescent="0.25">
      <c r="A88" s="12" t="s">
        <v>131</v>
      </c>
      <c r="B88" s="31">
        <v>522</v>
      </c>
      <c r="D88" s="33">
        <f>+B88/Population!B88*1000</f>
        <v>54.037267080745337</v>
      </c>
      <c r="E88" s="33">
        <f>+B88/'Rating units'!B88*1000</f>
        <v>88.866189989785497</v>
      </c>
    </row>
    <row r="89" spans="1:5" x14ac:dyDescent="0.25">
      <c r="A89" s="12" t="s">
        <v>132</v>
      </c>
      <c r="B89" s="30">
        <v>1472</v>
      </c>
      <c r="D89" s="33">
        <f>+B89/Population!B89*1000</f>
        <v>33.607305936073054</v>
      </c>
      <c r="E89" s="33">
        <f>+B89/'Rating units'!B89*1000</f>
        <v>70.316231967134811</v>
      </c>
    </row>
    <row r="90" spans="1:5" x14ac:dyDescent="0.25">
      <c r="A90" s="12" t="s">
        <v>133</v>
      </c>
      <c r="B90" s="30">
        <v>10215</v>
      </c>
      <c r="D90" s="33">
        <f>+B90/Population!B90*1000</f>
        <v>49.134199134199136</v>
      </c>
      <c r="E90" s="33">
        <f>+B90/'Rating units'!B90*1000</f>
        <v>132.85558214545833</v>
      </c>
    </row>
    <row r="91" spans="1:5" x14ac:dyDescent="0.25">
      <c r="A91" s="12" t="s">
        <v>134</v>
      </c>
      <c r="B91" s="31">
        <v>0</v>
      </c>
      <c r="D91" s="33"/>
      <c r="E91" s="33"/>
    </row>
    <row r="92" spans="1:5" x14ac:dyDescent="0.25">
      <c r="A92" s="12" t="s">
        <v>135</v>
      </c>
      <c r="B92" s="31">
        <v>751</v>
      </c>
      <c r="D92" s="33">
        <f>+B92/Population!B92*1000</f>
        <v>15.711297071129708</v>
      </c>
      <c r="E92" s="33">
        <f>+B92/'Rating units'!B92*1000</f>
        <v>36.413886733902253</v>
      </c>
    </row>
    <row r="93" spans="1:5" x14ac:dyDescent="0.25">
      <c r="A93" s="12" t="s">
        <v>136</v>
      </c>
      <c r="B93" s="31">
        <v>812</v>
      </c>
      <c r="D93" s="33">
        <f>+B93/Population!B93*1000</f>
        <v>92.694063926940643</v>
      </c>
      <c r="E93" s="33">
        <f>+B93/'Rating units'!B93*1000</f>
        <v>122.34443272562905</v>
      </c>
    </row>
    <row r="94" spans="1:5" x14ac:dyDescent="0.25">
      <c r="A94" s="12" t="s">
        <v>137</v>
      </c>
      <c r="B94" s="31">
        <v>416</v>
      </c>
      <c r="D94" s="33">
        <f>+B94/Population!B94*1000</f>
        <v>11.885714285714286</v>
      </c>
      <c r="E94" s="33">
        <f>+B94/'Rating units'!B94*1000</f>
        <v>24.974485201416822</v>
      </c>
    </row>
    <row r="95" spans="1:5" x14ac:dyDescent="0.25">
      <c r="A95" s="12" t="s">
        <v>138</v>
      </c>
      <c r="B95" s="30">
        <v>20768</v>
      </c>
      <c r="D95" s="33">
        <f>+B95/Population!B95*1000</f>
        <v>237.07762557077623</v>
      </c>
      <c r="E95" s="33">
        <f>+B95/'Rating units'!B95*1000</f>
        <v>478.36001382010824</v>
      </c>
    </row>
    <row r="96" spans="1:5" x14ac:dyDescent="0.25">
      <c r="A96" s="12" t="s">
        <v>139</v>
      </c>
      <c r="B96" s="31">
        <v>0</v>
      </c>
      <c r="D96" s="33"/>
      <c r="E96" s="33"/>
    </row>
    <row r="97" spans="1:5" x14ac:dyDescent="0.25">
      <c r="A97" s="12" t="s">
        <v>140</v>
      </c>
      <c r="B97" s="31">
        <v>0</v>
      </c>
      <c r="D97" s="33"/>
      <c r="E97" s="33"/>
    </row>
    <row r="98" spans="1:5" x14ac:dyDescent="0.25">
      <c r="A98" s="12" t="s">
        <v>141</v>
      </c>
      <c r="B98" s="30">
        <v>234954</v>
      </c>
      <c r="D98" s="33"/>
      <c r="E98" s="33"/>
    </row>
    <row r="99" spans="1:5" x14ac:dyDescent="0.25">
      <c r="A99" s="107" t="s">
        <v>142</v>
      </c>
      <c r="B99" s="107"/>
    </row>
    <row r="100" spans="1:5" x14ac:dyDescent="0.25">
      <c r="A100" s="103" t="s">
        <v>143</v>
      </c>
      <c r="B100" s="103"/>
    </row>
    <row r="101" spans="1:5" x14ac:dyDescent="0.25">
      <c r="A101" s="103" t="s">
        <v>144</v>
      </c>
      <c r="B101" s="103"/>
    </row>
    <row r="102" spans="1:5" x14ac:dyDescent="0.25">
      <c r="A102" s="103"/>
      <c r="B102" s="103"/>
    </row>
    <row r="103" spans="1:5" x14ac:dyDescent="0.25">
      <c r="A103" s="107" t="s">
        <v>145</v>
      </c>
      <c r="B103" s="107"/>
    </row>
    <row r="104" spans="1:5" x14ac:dyDescent="0.25">
      <c r="A104" s="103" t="s">
        <v>146</v>
      </c>
      <c r="B104" s="103"/>
    </row>
    <row r="105" spans="1:5" x14ac:dyDescent="0.25">
      <c r="A105" s="103"/>
      <c r="B105" s="103"/>
    </row>
    <row r="106" spans="1:5" x14ac:dyDescent="0.25">
      <c r="A106" s="103" t="s">
        <v>147</v>
      </c>
      <c r="B106" s="103"/>
    </row>
    <row r="107" spans="1:5" x14ac:dyDescent="0.25">
      <c r="A107" s="103" t="s">
        <v>148</v>
      </c>
      <c r="B107" s="103"/>
    </row>
    <row r="108" spans="1:5" x14ac:dyDescent="0.25">
      <c r="A108" s="103" t="s">
        <v>149</v>
      </c>
      <c r="B108" s="103"/>
    </row>
    <row r="109" spans="1:5" x14ac:dyDescent="0.25">
      <c r="A109" s="103" t="s">
        <v>150</v>
      </c>
      <c r="B109" s="103"/>
    </row>
    <row r="110" spans="1:5" x14ac:dyDescent="0.25">
      <c r="A110" s="103" t="s">
        <v>151</v>
      </c>
      <c r="B110" s="103"/>
    </row>
    <row r="111" spans="1:5" x14ac:dyDescent="0.25">
      <c r="A111" s="103" t="s">
        <v>152</v>
      </c>
      <c r="B111" s="103"/>
    </row>
    <row r="112" spans="1:5" x14ac:dyDescent="0.25">
      <c r="A112" s="103" t="s">
        <v>153</v>
      </c>
      <c r="B112" s="103"/>
    </row>
    <row r="113" spans="1:2" x14ac:dyDescent="0.25">
      <c r="A113" s="103"/>
      <c r="B113" s="103"/>
    </row>
    <row r="114" spans="1:2" x14ac:dyDescent="0.25">
      <c r="A114" s="103" t="s">
        <v>154</v>
      </c>
      <c r="B114" s="103"/>
    </row>
    <row r="115" spans="1:2" x14ac:dyDescent="0.25">
      <c r="A115" s="103"/>
      <c r="B115" s="103"/>
    </row>
    <row r="116" spans="1:2" x14ac:dyDescent="0.25">
      <c r="A116" s="103" t="s">
        <v>155</v>
      </c>
      <c r="B116" s="103"/>
    </row>
    <row r="117" spans="1:2" x14ac:dyDescent="0.25">
      <c r="A117" s="103" t="s">
        <v>156</v>
      </c>
      <c r="B117" s="103"/>
    </row>
    <row r="118" spans="1:2" x14ac:dyDescent="0.25">
      <c r="A118" s="103"/>
      <c r="B118" s="103"/>
    </row>
    <row r="119" spans="1:2" x14ac:dyDescent="0.25">
      <c r="A119" s="103" t="s">
        <v>157</v>
      </c>
      <c r="B119" s="103"/>
    </row>
    <row r="120" spans="1:2" x14ac:dyDescent="0.25">
      <c r="A120" s="103" t="s">
        <v>158</v>
      </c>
      <c r="B120" s="103"/>
    </row>
    <row r="121" spans="1:2" x14ac:dyDescent="0.25">
      <c r="A121" s="103"/>
      <c r="B121" s="103"/>
    </row>
    <row r="122" spans="1:2" x14ac:dyDescent="0.25">
      <c r="A122" s="103" t="s">
        <v>159</v>
      </c>
      <c r="B122" s="103"/>
    </row>
    <row r="123" spans="1:2" x14ac:dyDescent="0.25">
      <c r="A123" s="103" t="s">
        <v>160</v>
      </c>
      <c r="B123" s="103"/>
    </row>
    <row r="124" spans="1:2" x14ac:dyDescent="0.25">
      <c r="A124" s="103" t="s">
        <v>161</v>
      </c>
      <c r="B124" s="103"/>
    </row>
    <row r="125" spans="1:2" x14ac:dyDescent="0.25">
      <c r="A125" s="104" t="s">
        <v>162</v>
      </c>
      <c r="B125" s="104"/>
    </row>
    <row r="126" spans="1:2" x14ac:dyDescent="0.25">
      <c r="A126" s="103"/>
      <c r="B126" s="103"/>
    </row>
    <row r="127" spans="1:2" x14ac:dyDescent="0.25">
      <c r="A127" s="103"/>
      <c r="B127" s="103"/>
    </row>
    <row r="128" spans="1:2" x14ac:dyDescent="0.25">
      <c r="A128" s="11"/>
      <c r="B128" s="31"/>
    </row>
    <row r="129" spans="1:2" x14ac:dyDescent="0.25">
      <c r="A129" s="11"/>
      <c r="B129" s="31"/>
    </row>
    <row r="130" spans="1:2" x14ac:dyDescent="0.25">
      <c r="A130" s="11"/>
      <c r="B130" s="31"/>
    </row>
  </sheetData>
  <mergeCells count="31">
    <mergeCell ref="A108:B108"/>
    <mergeCell ref="A3:B3"/>
    <mergeCell ref="A4:A5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20:B120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7:B127"/>
    <mergeCell ref="A121:B121"/>
    <mergeCell ref="A122:B122"/>
    <mergeCell ref="A123:B123"/>
    <mergeCell ref="A124:B124"/>
    <mergeCell ref="A125:B125"/>
    <mergeCell ref="A126:B126"/>
  </mergeCells>
  <hyperlinks>
    <hyperlink ref="A1" location="Index!A1" display="Index" xr:uid="{00000000-0004-0000-2900-000000000000}"/>
    <hyperlink ref="A125" r:id="rId1" display="mailto:info@stats.govt.nz" xr:uid="{00000000-0004-0000-2900-000001000000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131"/>
  <sheetViews>
    <sheetView workbookViewId="0"/>
  </sheetViews>
  <sheetFormatPr defaultRowHeight="15" x14ac:dyDescent="0.25"/>
  <cols>
    <col min="1" max="1" width="57.85546875" style="15" customWidth="1"/>
    <col min="2" max="2" width="39.2851562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3" spans="1:7" ht="15" customHeight="1" x14ac:dyDescent="0.25">
      <c r="A3" s="105" t="s">
        <v>46</v>
      </c>
      <c r="B3" s="105"/>
      <c r="D3" s="16" t="s">
        <v>163</v>
      </c>
      <c r="E3" s="16" t="s">
        <v>164</v>
      </c>
      <c r="F3" s="1"/>
      <c r="G3" s="16"/>
    </row>
    <row r="4" spans="1:7" x14ac:dyDescent="0.25">
      <c r="A4" s="106"/>
      <c r="B4" s="28" t="s">
        <v>22</v>
      </c>
    </row>
    <row r="5" spans="1:7" x14ac:dyDescent="0.25">
      <c r="A5" s="106"/>
      <c r="B5" s="28" t="s">
        <v>166</v>
      </c>
    </row>
    <row r="6" spans="1:7" x14ac:dyDescent="0.25">
      <c r="A6" s="12" t="s">
        <v>48</v>
      </c>
      <c r="B6" s="29"/>
    </row>
    <row r="7" spans="1:7" x14ac:dyDescent="0.25">
      <c r="A7" s="12" t="s">
        <v>49</v>
      </c>
      <c r="B7" s="31">
        <v>717</v>
      </c>
      <c r="D7" s="33">
        <f>+B7/Population!B7*1000</f>
        <v>21.275964391691396</v>
      </c>
      <c r="E7" s="33">
        <f>+B7/'Rating units'!B7*1000</f>
        <v>46.567513151912706</v>
      </c>
    </row>
    <row r="8" spans="1:7" x14ac:dyDescent="0.25">
      <c r="A8" s="12" t="s">
        <v>50</v>
      </c>
      <c r="B8" s="31" t="s">
        <v>51</v>
      </c>
      <c r="D8" s="33"/>
      <c r="E8" s="33"/>
    </row>
    <row r="9" spans="1:7" x14ac:dyDescent="0.25">
      <c r="A9" s="12" t="s">
        <v>52</v>
      </c>
      <c r="B9" s="30">
        <v>46856</v>
      </c>
      <c r="D9" s="33">
        <f>+B9/Population!B9*1000</f>
        <v>29.023785926660061</v>
      </c>
      <c r="E9" s="33">
        <f>+B9/'Rating units'!B9*1000</f>
        <v>88.442256583715874</v>
      </c>
    </row>
    <row r="10" spans="1:7" x14ac:dyDescent="0.25">
      <c r="A10" s="12" t="s">
        <v>53</v>
      </c>
      <c r="B10" s="31" t="s">
        <v>51</v>
      </c>
      <c r="D10" s="33"/>
      <c r="E10" s="33"/>
    </row>
    <row r="11" spans="1:7" x14ac:dyDescent="0.25">
      <c r="A11" s="12" t="s">
        <v>54</v>
      </c>
      <c r="B11" s="31" t="s">
        <v>51</v>
      </c>
      <c r="D11" s="33"/>
      <c r="E11" s="33"/>
    </row>
    <row r="12" spans="1:7" x14ac:dyDescent="0.25">
      <c r="A12" s="12" t="s">
        <v>55</v>
      </c>
      <c r="B12" s="31">
        <v>0</v>
      </c>
      <c r="D12" s="33"/>
      <c r="E12" s="33"/>
    </row>
    <row r="13" spans="1:7" x14ac:dyDescent="0.25">
      <c r="A13" s="12" t="s">
        <v>56</v>
      </c>
      <c r="B13" s="31" t="s">
        <v>51</v>
      </c>
      <c r="D13" s="33"/>
      <c r="E13" s="33"/>
    </row>
    <row r="14" spans="1:7" x14ac:dyDescent="0.25">
      <c r="A14" s="12" t="s">
        <v>57</v>
      </c>
      <c r="B14" s="31">
        <v>652</v>
      </c>
      <c r="D14" s="33"/>
      <c r="E14" s="33"/>
    </row>
    <row r="15" spans="1:7" x14ac:dyDescent="0.25">
      <c r="A15" s="12" t="s">
        <v>58</v>
      </c>
      <c r="B15" s="31">
        <v>275</v>
      </c>
      <c r="D15" s="33">
        <f>+B15/Population!B15*1000</f>
        <v>26.96078431372549</v>
      </c>
      <c r="E15" s="33">
        <f>+B15/'Rating units'!B15*1000</f>
        <v>36.510886882634097</v>
      </c>
    </row>
    <row r="16" spans="1:7" x14ac:dyDescent="0.25">
      <c r="A16" s="12" t="s">
        <v>59</v>
      </c>
      <c r="B16" s="31">
        <v>0</v>
      </c>
      <c r="D16" s="33"/>
      <c r="E16" s="33"/>
    </row>
    <row r="17" spans="1:5" x14ac:dyDescent="0.25">
      <c r="A17" s="12" t="s">
        <v>60</v>
      </c>
      <c r="B17" s="31">
        <v>0</v>
      </c>
      <c r="D17" s="33">
        <f>+B17/Population!B17*1000</f>
        <v>0</v>
      </c>
      <c r="E17" s="33">
        <f>+B17/'Rating units'!B17*1000</f>
        <v>0</v>
      </c>
    </row>
    <row r="18" spans="1:5" x14ac:dyDescent="0.25">
      <c r="A18" s="12" t="s">
        <v>61</v>
      </c>
      <c r="B18" s="31">
        <v>791</v>
      </c>
      <c r="D18" s="33">
        <f>+B18/Population!B18*1000</f>
        <v>58.161764705882348</v>
      </c>
      <c r="E18" s="33">
        <f>+B18/'Rating units'!B18*1000</f>
        <v>102.38156872896712</v>
      </c>
    </row>
    <row r="19" spans="1:5" x14ac:dyDescent="0.25">
      <c r="A19" s="12" t="s">
        <v>62</v>
      </c>
      <c r="B19" s="31">
        <v>0</v>
      </c>
      <c r="D19" s="33">
        <f>+B19/Population!B19*1000</f>
        <v>0</v>
      </c>
      <c r="E19" s="33">
        <f>+B19/'Rating units'!B19*1000</f>
        <v>0</v>
      </c>
    </row>
    <row r="20" spans="1:5" x14ac:dyDescent="0.25">
      <c r="A20" s="12" t="s">
        <v>63</v>
      </c>
      <c r="B20" s="31">
        <v>0</v>
      </c>
      <c r="D20" s="33">
        <f>+B20/Population!B20*1000</f>
        <v>0</v>
      </c>
      <c r="E20" s="33">
        <f>+B20/'Rating units'!B20*1000</f>
        <v>0</v>
      </c>
    </row>
    <row r="21" spans="1:5" x14ac:dyDescent="0.25">
      <c r="A21" s="12" t="s">
        <v>64</v>
      </c>
      <c r="B21" s="30">
        <v>9971</v>
      </c>
      <c r="D21" s="33">
        <f>+B21/Population!B21*1000</f>
        <v>26.596425713523605</v>
      </c>
      <c r="E21" s="33">
        <f>+B21/'Rating units'!B21*1000</f>
        <v>60.51502406399262</v>
      </c>
    </row>
    <row r="22" spans="1:5" x14ac:dyDescent="0.25">
      <c r="A22" s="12" t="s">
        <v>65</v>
      </c>
      <c r="B22" s="31">
        <v>566</v>
      </c>
      <c r="D22" s="33">
        <f>+B22/Population!B22*1000</f>
        <v>32.435530085959883</v>
      </c>
      <c r="E22" s="33">
        <f>+B22/'Rating units'!B22*1000</f>
        <v>43.541810908531424</v>
      </c>
    </row>
    <row r="23" spans="1:5" x14ac:dyDescent="0.25">
      <c r="A23" s="12" t="s">
        <v>66</v>
      </c>
      <c r="B23" s="30">
        <v>3835</v>
      </c>
      <c r="D23" s="33">
        <f>+B23/Population!B23*1000</f>
        <v>30.196850393700789</v>
      </c>
      <c r="E23" s="33">
        <f>+B23/'Rating units'!B23*1000</f>
        <v>69.035660924195781</v>
      </c>
    </row>
    <row r="24" spans="1:5" x14ac:dyDescent="0.25">
      <c r="A24" s="12" t="s">
        <v>67</v>
      </c>
      <c r="B24" s="30">
        <v>1155</v>
      </c>
      <c r="D24" s="33">
        <f>+B24/Population!B24*1000</f>
        <v>18.629032258064516</v>
      </c>
      <c r="E24" s="33">
        <f>+B24/'Rating units'!B24*1000</f>
        <v>28.754948091717083</v>
      </c>
    </row>
    <row r="25" spans="1:5" x14ac:dyDescent="0.25">
      <c r="A25" s="12" t="s">
        <v>68</v>
      </c>
      <c r="B25" s="31" t="s">
        <v>51</v>
      </c>
      <c r="D25" s="33"/>
      <c r="E25" s="33"/>
    </row>
    <row r="26" spans="1:5" x14ac:dyDescent="0.25">
      <c r="A26" s="12" t="s">
        <v>69</v>
      </c>
      <c r="B26" s="31">
        <v>923</v>
      </c>
      <c r="D26" s="33">
        <f>+B26/Population!B26*1000</f>
        <v>19.309623430962343</v>
      </c>
      <c r="E26" s="33">
        <f>+B26/'Rating units'!B26*1000</f>
        <v>39.060516292848078</v>
      </c>
    </row>
    <row r="27" spans="1:5" x14ac:dyDescent="0.25">
      <c r="A27" s="12" t="s">
        <v>70</v>
      </c>
      <c r="B27" s="31">
        <v>175</v>
      </c>
      <c r="D27" s="33">
        <f>+B27/Population!B27*1000</f>
        <v>14.056224899598392</v>
      </c>
      <c r="E27" s="33">
        <f>+B27/'Rating units'!B27*1000</f>
        <v>28.963919232042368</v>
      </c>
    </row>
    <row r="28" spans="1:5" x14ac:dyDescent="0.25">
      <c r="A28" s="12" t="s">
        <v>71</v>
      </c>
      <c r="B28" s="31">
        <v>0</v>
      </c>
      <c r="D28" s="33"/>
      <c r="E28" s="33"/>
    </row>
    <row r="29" spans="1:5" x14ac:dyDescent="0.25">
      <c r="A29" s="12" t="s">
        <v>72</v>
      </c>
      <c r="B29" s="31">
        <v>299</v>
      </c>
      <c r="D29" s="33">
        <f>+B29/Population!B29*1000</f>
        <v>22.066420664206642</v>
      </c>
      <c r="E29" s="33">
        <f>+B29/'Rating units'!B29*1000</f>
        <v>32.835493081484735</v>
      </c>
    </row>
    <row r="30" spans="1:5" x14ac:dyDescent="0.25">
      <c r="A30" s="12" t="s">
        <v>73</v>
      </c>
      <c r="B30" s="30">
        <v>4390</v>
      </c>
      <c r="D30" s="33">
        <f>+B30/Population!B30*1000</f>
        <v>27.233250620347395</v>
      </c>
      <c r="E30" s="33">
        <f>+B30/'Rating units'!B30*1000</f>
        <v>77.561837455830386</v>
      </c>
    </row>
    <row r="31" spans="1:5" x14ac:dyDescent="0.25">
      <c r="A31" s="12" t="s">
        <v>74</v>
      </c>
      <c r="B31" s="30">
        <v>4606</v>
      </c>
      <c r="D31" s="33">
        <f>+B31/Population!B31*1000</f>
        <v>58.600508905852415</v>
      </c>
      <c r="E31" s="33">
        <f>+B31/'Rating units'!B31*1000</f>
        <v>149.66693744922827</v>
      </c>
    </row>
    <row r="32" spans="1:5" x14ac:dyDescent="0.25">
      <c r="A32" s="12" t="s">
        <v>75</v>
      </c>
      <c r="B32" s="31">
        <v>955</v>
      </c>
      <c r="D32" s="33">
        <f>+B32/Population!B32*1000</f>
        <v>48.849104859335036</v>
      </c>
      <c r="E32" s="33">
        <f>+B32/'Rating units'!B32*1000</f>
        <v>89.511669322335749</v>
      </c>
    </row>
    <row r="33" spans="1:5" x14ac:dyDescent="0.25">
      <c r="A33" s="12" t="s">
        <v>76</v>
      </c>
      <c r="B33" s="30">
        <v>5135</v>
      </c>
      <c r="D33" s="33"/>
      <c r="E33" s="33"/>
    </row>
    <row r="34" spans="1:5" x14ac:dyDescent="0.25">
      <c r="A34" s="12" t="s">
        <v>77</v>
      </c>
      <c r="B34" s="31">
        <v>187</v>
      </c>
      <c r="D34" s="33">
        <f>+B34/Population!B34*1000</f>
        <v>5.8620689655172411</v>
      </c>
      <c r="E34" s="33">
        <f>+B34/'Rating units'!B34*1000</f>
        <v>10.345781466113417</v>
      </c>
    </row>
    <row r="35" spans="1:5" x14ac:dyDescent="0.25">
      <c r="A35" s="12" t="s">
        <v>78</v>
      </c>
      <c r="B35" s="31">
        <v>61</v>
      </c>
      <c r="D35" s="33">
        <f>+B35/Population!B35*1000</f>
        <v>4.8031496062992129</v>
      </c>
      <c r="E35" s="33">
        <f>+B35/'Rating units'!B35*1000</f>
        <v>7.6211894052973514</v>
      </c>
    </row>
    <row r="36" spans="1:5" x14ac:dyDescent="0.25">
      <c r="A36" s="12" t="s">
        <v>79</v>
      </c>
      <c r="B36" s="30">
        <v>3166</v>
      </c>
      <c r="D36" s="33">
        <f>+B36/Population!B36*1000</f>
        <v>30.618955512572533</v>
      </c>
      <c r="E36" s="33">
        <f>+B36/'Rating units'!B36*1000</f>
        <v>81.600041238176246</v>
      </c>
    </row>
    <row r="37" spans="1:5" x14ac:dyDescent="0.25">
      <c r="A37" s="12" t="s">
        <v>80</v>
      </c>
      <c r="B37" s="30">
        <v>1625</v>
      </c>
      <c r="D37" s="33">
        <f>+B37/Population!B37*1000</f>
        <v>29.707495429616085</v>
      </c>
      <c r="E37" s="33">
        <f>+B37/'Rating units'!B37*1000</f>
        <v>64.45854819516066</v>
      </c>
    </row>
    <row r="38" spans="1:5" x14ac:dyDescent="0.25">
      <c r="A38" s="12" t="s">
        <v>81</v>
      </c>
      <c r="B38" s="30">
        <v>1573</v>
      </c>
      <c r="D38" s="33">
        <f>+B38/Population!B38*1000</f>
        <v>421.71581769437</v>
      </c>
      <c r="E38" s="33">
        <f>+B38/'Rating units'!B38*1000</f>
        <v>461.83206106870227</v>
      </c>
    </row>
    <row r="39" spans="1:5" x14ac:dyDescent="0.25">
      <c r="A39" s="12" t="s">
        <v>82</v>
      </c>
      <c r="B39" s="31">
        <v>0</v>
      </c>
      <c r="D39" s="33">
        <f>+B39/Population!B39*1000</f>
        <v>0</v>
      </c>
      <c r="E39" s="33">
        <f>+B39/'Rating units'!B39*1000</f>
        <v>0</v>
      </c>
    </row>
    <row r="40" spans="1:5" x14ac:dyDescent="0.25">
      <c r="A40" s="12" t="s">
        <v>83</v>
      </c>
      <c r="B40" s="30">
        <v>1552</v>
      </c>
      <c r="D40" s="33">
        <f>+B40/Population!B40*1000</f>
        <v>29.788867562380037</v>
      </c>
      <c r="E40" s="33">
        <f>+B40/'Rating units'!B40*1000</f>
        <v>63.313343939950236</v>
      </c>
    </row>
    <row r="41" spans="1:5" x14ac:dyDescent="0.25">
      <c r="A41" s="12" t="s">
        <v>84</v>
      </c>
      <c r="B41" s="30">
        <v>1213</v>
      </c>
      <c r="D41" s="33">
        <f>+B41/Population!B41*1000</f>
        <v>178.38235294117646</v>
      </c>
      <c r="E41" s="33">
        <f>+B41/'Rating units'!B41*1000</f>
        <v>414.27595628415298</v>
      </c>
    </row>
    <row r="42" spans="1:5" x14ac:dyDescent="0.25">
      <c r="A42" s="12" t="s">
        <v>85</v>
      </c>
      <c r="B42" s="31">
        <v>0</v>
      </c>
      <c r="D42" s="33">
        <f>+B42/Population!B42*1000</f>
        <v>0</v>
      </c>
      <c r="E42" s="33">
        <f>+B42/'Rating units'!B42*1000</f>
        <v>0</v>
      </c>
    </row>
    <row r="43" spans="1:5" x14ac:dyDescent="0.25">
      <c r="A43" s="12" t="s">
        <v>86</v>
      </c>
      <c r="B43" s="30">
        <v>1168</v>
      </c>
      <c r="D43" s="33">
        <f>+B43/Population!B43*1000</f>
        <v>39.194630872483216</v>
      </c>
      <c r="E43" s="33">
        <f>+B43/'Rating units'!B43*1000</f>
        <v>79.841410896165158</v>
      </c>
    </row>
    <row r="44" spans="1:5" x14ac:dyDescent="0.25">
      <c r="A44" s="12" t="s">
        <v>87</v>
      </c>
      <c r="B44" s="31">
        <v>0</v>
      </c>
      <c r="D44" s="33"/>
      <c r="E44" s="33"/>
    </row>
    <row r="45" spans="1:5" x14ac:dyDescent="0.25">
      <c r="A45" s="12" t="s">
        <v>88</v>
      </c>
      <c r="B45" s="31" t="s">
        <v>51</v>
      </c>
      <c r="D45" s="33"/>
      <c r="E45" s="33"/>
    </row>
    <row r="46" spans="1:5" x14ac:dyDescent="0.25">
      <c r="A46" s="12" t="s">
        <v>89</v>
      </c>
      <c r="B46" s="30">
        <v>2970</v>
      </c>
      <c r="D46" s="33">
        <f>+B46/Population!B46*1000</f>
        <v>65.27472527472527</v>
      </c>
      <c r="E46" s="33">
        <f>+B46/'Rating units'!B46*1000</f>
        <v>112.16435665999472</v>
      </c>
    </row>
    <row r="47" spans="1:5" x14ac:dyDescent="0.25">
      <c r="A47" s="12" t="s">
        <v>90</v>
      </c>
      <c r="B47" s="31">
        <v>819</v>
      </c>
      <c r="D47" s="33">
        <f>+B47/Population!B47*1000</f>
        <v>33.292682926829272</v>
      </c>
      <c r="E47" s="33">
        <f>+B47/'Rating units'!B47*1000</f>
        <v>67.186218211648892</v>
      </c>
    </row>
    <row r="48" spans="1:5" x14ac:dyDescent="0.25">
      <c r="A48" s="12" t="s">
        <v>91</v>
      </c>
      <c r="B48" s="31">
        <v>0</v>
      </c>
      <c r="D48" s="33">
        <f>+B48/Population!B48*1000</f>
        <v>0</v>
      </c>
      <c r="E48" s="33">
        <f>+B48/'Rating units'!B48*1000</f>
        <v>0</v>
      </c>
    </row>
    <row r="49" spans="1:5" x14ac:dyDescent="0.25">
      <c r="A49" s="12" t="s">
        <v>92</v>
      </c>
      <c r="B49" s="30">
        <v>8379</v>
      </c>
      <c r="D49" s="33">
        <f>+B49/Population!B49*1000</f>
        <v>137.13584288052374</v>
      </c>
      <c r="E49" s="33">
        <f>+B49/'Rating units'!B49*1000</f>
        <v>325.23386251601136</v>
      </c>
    </row>
    <row r="50" spans="1:5" x14ac:dyDescent="0.25">
      <c r="A50" s="12" t="s">
        <v>93</v>
      </c>
      <c r="B50" s="30">
        <v>1409</v>
      </c>
      <c r="D50" s="33">
        <f>+B50/Population!B50*1000</f>
        <v>27.845849802371543</v>
      </c>
      <c r="E50" s="33">
        <f>+B50/'Rating units'!B50*1000</f>
        <v>64.18549562682216</v>
      </c>
    </row>
    <row r="51" spans="1:5" x14ac:dyDescent="0.25">
      <c r="A51" s="12" t="s">
        <v>94</v>
      </c>
      <c r="B51" s="31">
        <v>640</v>
      </c>
      <c r="D51" s="33">
        <f>+B51/Population!B51*1000</f>
        <v>8.0200501253132828</v>
      </c>
      <c r="E51" s="33">
        <f>+B51/'Rating units'!B51*1000</f>
        <v>18.245053879924736</v>
      </c>
    </row>
    <row r="52" spans="1:5" x14ac:dyDescent="0.25">
      <c r="A52" s="12" t="s">
        <v>95</v>
      </c>
      <c r="B52" s="31" t="s">
        <v>51</v>
      </c>
      <c r="D52" s="33"/>
      <c r="E52" s="33"/>
    </row>
    <row r="53" spans="1:5" x14ac:dyDescent="0.25">
      <c r="A53" s="12" t="s">
        <v>96</v>
      </c>
      <c r="B53" s="30">
        <v>3257</v>
      </c>
      <c r="D53" s="33"/>
      <c r="E53" s="33"/>
    </row>
    <row r="54" spans="1:5" x14ac:dyDescent="0.25">
      <c r="A54" s="12" t="s">
        <v>97</v>
      </c>
      <c r="B54" s="31">
        <v>466</v>
      </c>
      <c r="D54" s="33">
        <f>+B54/Population!B54*1000</f>
        <v>52.834467120181401</v>
      </c>
      <c r="E54" s="33">
        <f>+B54/'Rating units'!B54*1000</f>
        <v>83.69252873563218</v>
      </c>
    </row>
    <row r="55" spans="1:5" x14ac:dyDescent="0.25">
      <c r="A55" s="12" t="s">
        <v>98</v>
      </c>
      <c r="B55" s="31">
        <v>0</v>
      </c>
      <c r="D55" s="33"/>
      <c r="E55" s="33"/>
    </row>
    <row r="56" spans="1:5" x14ac:dyDescent="0.25">
      <c r="A56" s="12" t="s">
        <v>99</v>
      </c>
      <c r="B56" s="31">
        <v>344</v>
      </c>
      <c r="D56" s="33">
        <f>+B56/Population!B56*1000</f>
        <v>34.468937875751507</v>
      </c>
      <c r="E56" s="33">
        <f>+B56/'Rating units'!B56*1000</f>
        <v>63.177226813590451</v>
      </c>
    </row>
    <row r="57" spans="1:5" x14ac:dyDescent="0.25">
      <c r="A57" s="12" t="s">
        <v>100</v>
      </c>
      <c r="B57" s="30">
        <v>2556</v>
      </c>
      <c r="D57" s="33">
        <f>+B57/Population!B57*1000</f>
        <v>29.617612977983779</v>
      </c>
      <c r="E57" s="33">
        <f>+B57/'Rating units'!B57*1000</f>
        <v>78.079178885630498</v>
      </c>
    </row>
    <row r="58" spans="1:5" x14ac:dyDescent="0.25">
      <c r="A58" s="12" t="s">
        <v>101</v>
      </c>
      <c r="B58" s="31" t="s">
        <v>51</v>
      </c>
      <c r="D58" s="33"/>
      <c r="E58" s="33"/>
    </row>
    <row r="59" spans="1:5" x14ac:dyDescent="0.25">
      <c r="A59" s="12" t="s">
        <v>102</v>
      </c>
      <c r="B59" s="30">
        <v>2793</v>
      </c>
      <c r="D59" s="33">
        <f>+B59/Population!B59*1000</f>
        <v>50.415162454873645</v>
      </c>
      <c r="E59" s="33">
        <f>+B59/'Rating units'!B59*1000</f>
        <v>152.81501340482572</v>
      </c>
    </row>
    <row r="60" spans="1:5" x14ac:dyDescent="0.25">
      <c r="A60" s="12" t="s">
        <v>103</v>
      </c>
      <c r="B60" s="30">
        <v>5148</v>
      </c>
      <c r="D60" s="33">
        <f>+B60/Population!B60*1000</f>
        <v>148.35734870317003</v>
      </c>
      <c r="E60" s="33">
        <f>+B60/'Rating units'!B60*1000</f>
        <v>229.82142857142856</v>
      </c>
    </row>
    <row r="61" spans="1:5" x14ac:dyDescent="0.25">
      <c r="A61" s="12" t="s">
        <v>104</v>
      </c>
      <c r="B61" s="31">
        <v>455</v>
      </c>
      <c r="D61" s="33">
        <f>+B61/Population!B61*1000</f>
        <v>30.743243243243246</v>
      </c>
      <c r="E61" s="33">
        <f>+B61/'Rating units'!B61*1000</f>
        <v>50.165380374862188</v>
      </c>
    </row>
    <row r="62" spans="1:5" x14ac:dyDescent="0.25">
      <c r="A62" s="12" t="s">
        <v>105</v>
      </c>
      <c r="B62" s="31" t="s">
        <v>51</v>
      </c>
      <c r="D62" s="33"/>
      <c r="E62" s="33"/>
    </row>
    <row r="63" spans="1:5" x14ac:dyDescent="0.25">
      <c r="A63" s="12" t="s">
        <v>106</v>
      </c>
      <c r="B63" s="30">
        <v>9884</v>
      </c>
      <c r="D63" s="33">
        <f>+B63/Population!B63*1000</f>
        <v>140.19858156028369</v>
      </c>
      <c r="E63" s="33">
        <f>+B63/'Rating units'!B63*1000</f>
        <v>343.19444444444446</v>
      </c>
    </row>
    <row r="64" spans="1:5" x14ac:dyDescent="0.25">
      <c r="A64" s="12" t="s">
        <v>107</v>
      </c>
      <c r="B64" s="31">
        <v>0</v>
      </c>
      <c r="D64" s="33">
        <f>+B64/Population!B64*1000</f>
        <v>0</v>
      </c>
      <c r="E64" s="33">
        <f>+B64/'Rating units'!B64*1000</f>
        <v>0</v>
      </c>
    </row>
    <row r="65" spans="1:5" x14ac:dyDescent="0.25">
      <c r="A65" s="12" t="s">
        <v>108</v>
      </c>
      <c r="B65" s="31">
        <v>0</v>
      </c>
      <c r="D65" s="33">
        <f>+B65/Population!B65*1000</f>
        <v>0</v>
      </c>
      <c r="E65" s="33">
        <f>+B65/'Rating units'!B65*1000</f>
        <v>0</v>
      </c>
    </row>
    <row r="66" spans="1:5" x14ac:dyDescent="0.25">
      <c r="A66" s="12" t="s">
        <v>109</v>
      </c>
      <c r="B66" s="31">
        <v>847</v>
      </c>
      <c r="D66" s="33">
        <f>+B66/Population!B66*1000</f>
        <v>30.577617328519857</v>
      </c>
      <c r="E66" s="33">
        <f>+B66/'Rating units'!B66*1000</f>
        <v>56.796083953597531</v>
      </c>
    </row>
    <row r="67" spans="1:5" x14ac:dyDescent="0.25">
      <c r="A67" s="12" t="s">
        <v>110</v>
      </c>
      <c r="B67" s="30">
        <v>2046</v>
      </c>
      <c r="D67" s="33">
        <f>+B67/Population!B67*1000</f>
        <v>85.966386554621849</v>
      </c>
      <c r="E67" s="33">
        <f>+B67/'Rating units'!B67*1000</f>
        <v>191.66276346604215</v>
      </c>
    </row>
    <row r="68" spans="1:5" x14ac:dyDescent="0.25">
      <c r="A68" s="12" t="s">
        <v>111</v>
      </c>
      <c r="B68" s="31">
        <v>148</v>
      </c>
      <c r="D68" s="33">
        <f>+B68/Population!B68*1000</f>
        <v>14.653465346534652</v>
      </c>
      <c r="E68" s="33">
        <f>+B68/'Rating units'!B68*1000</f>
        <v>22.595419847328245</v>
      </c>
    </row>
    <row r="69" spans="1:5" x14ac:dyDescent="0.25">
      <c r="A69" s="12" t="s">
        <v>112</v>
      </c>
      <c r="B69" s="31">
        <v>0</v>
      </c>
      <c r="D69" s="33">
        <f>+B69/Population!B69*1000</f>
        <v>0</v>
      </c>
      <c r="E69" s="33">
        <f>+B69/'Rating units'!B69*1000</f>
        <v>0</v>
      </c>
    </row>
    <row r="70" spans="1:5" x14ac:dyDescent="0.25">
      <c r="A70" s="12" t="s">
        <v>113</v>
      </c>
      <c r="B70" s="31">
        <v>0</v>
      </c>
      <c r="D70" s="33"/>
      <c r="E70" s="33"/>
    </row>
    <row r="71" spans="1:5" x14ac:dyDescent="0.25">
      <c r="A71" s="12" t="s">
        <v>114</v>
      </c>
      <c r="B71" s="31">
        <v>422</v>
      </c>
      <c r="D71" s="33">
        <f>+B71/Population!B71*1000</f>
        <v>45.376344086021511</v>
      </c>
      <c r="E71" s="33">
        <f>+B71/'Rating units'!B71*1000</f>
        <v>95.778483885610527</v>
      </c>
    </row>
    <row r="72" spans="1:5" x14ac:dyDescent="0.25">
      <c r="A72" s="12" t="s">
        <v>115</v>
      </c>
      <c r="B72" s="31">
        <v>0</v>
      </c>
      <c r="D72" s="33"/>
      <c r="E72" s="33"/>
    </row>
    <row r="73" spans="1:5" x14ac:dyDescent="0.25">
      <c r="A73" s="12" t="s">
        <v>116</v>
      </c>
      <c r="B73" s="31">
        <v>681</v>
      </c>
      <c r="D73" s="33">
        <f>+B73/Population!B73*1000</f>
        <v>38.803418803418801</v>
      </c>
      <c r="E73" s="33">
        <f>+B73/'Rating units'!B73*1000</f>
        <v>63.449175440231059</v>
      </c>
    </row>
    <row r="74" spans="1:5" x14ac:dyDescent="0.25">
      <c r="A74" s="12" t="s">
        <v>117</v>
      </c>
      <c r="B74" s="31">
        <v>0</v>
      </c>
      <c r="D74" s="33">
        <f>+B74/Population!B74*1000</f>
        <v>0</v>
      </c>
      <c r="E74" s="33">
        <f>+B74/'Rating units'!B74*1000</f>
        <v>0</v>
      </c>
    </row>
    <row r="75" spans="1:5" x14ac:dyDescent="0.25">
      <c r="A75" s="12" t="s">
        <v>118</v>
      </c>
      <c r="B75" s="30">
        <v>2354</v>
      </c>
      <c r="D75" s="33">
        <f>+B75/Population!B75*1000</f>
        <v>65.027624309392266</v>
      </c>
      <c r="E75" s="33">
        <f>+B75/'Rating units'!B75*1000</f>
        <v>106.2274368231047</v>
      </c>
    </row>
    <row r="76" spans="1:5" x14ac:dyDescent="0.25">
      <c r="A76" s="12" t="s">
        <v>119</v>
      </c>
      <c r="B76" s="30">
        <v>2709</v>
      </c>
      <c r="D76" s="33">
        <f>+B76/Population!B76*1000</f>
        <v>21.131045241809673</v>
      </c>
      <c r="E76" s="33">
        <f>+B76/'Rating units'!B76*1000</f>
        <v>51.205957961590805</v>
      </c>
    </row>
    <row r="77" spans="1:5" x14ac:dyDescent="0.25">
      <c r="A77" s="12" t="s">
        <v>120</v>
      </c>
      <c r="B77" s="30">
        <v>1644</v>
      </c>
      <c r="D77" s="33">
        <f>+B77/Population!B77*1000</f>
        <v>57.887323943661976</v>
      </c>
      <c r="E77" s="33">
        <f>+B77/'Rating units'!B77*1000</f>
        <v>60.59842023678199</v>
      </c>
    </row>
    <row r="78" spans="1:5" x14ac:dyDescent="0.25">
      <c r="A78" s="12" t="s">
        <v>121</v>
      </c>
      <c r="B78" s="31">
        <v>176</v>
      </c>
      <c r="D78" s="33">
        <f>+B78/Population!B78*1000</f>
        <v>3.7687366167023555</v>
      </c>
      <c r="E78" s="33">
        <f>+B78/'Rating units'!B78*1000</f>
        <v>7.7879552192574888</v>
      </c>
    </row>
    <row r="79" spans="1:5" x14ac:dyDescent="0.25">
      <c r="A79" s="12" t="s">
        <v>122</v>
      </c>
      <c r="B79" s="31">
        <v>193</v>
      </c>
      <c r="D79" s="33">
        <f>+B79/Population!B79*1000</f>
        <v>4.5305164319248821</v>
      </c>
      <c r="E79" s="33">
        <f>+B79/'Rating units'!B79*1000</f>
        <v>11.436359326854705</v>
      </c>
    </row>
    <row r="80" spans="1:5" x14ac:dyDescent="0.25">
      <c r="A80" s="12" t="s">
        <v>123</v>
      </c>
      <c r="B80" s="31">
        <v>324</v>
      </c>
      <c r="D80" s="33">
        <f>+B80/Population!B80*1000</f>
        <v>4.5505617977528088</v>
      </c>
      <c r="E80" s="33">
        <f>+B80/'Rating units'!B80*1000</f>
        <v>11.178581286226883</v>
      </c>
    </row>
    <row r="81" spans="1:5" x14ac:dyDescent="0.25">
      <c r="A81" s="12" t="s">
        <v>124</v>
      </c>
      <c r="B81" s="31">
        <v>0</v>
      </c>
      <c r="D81" s="33"/>
      <c r="E81" s="33"/>
    </row>
    <row r="82" spans="1:5" x14ac:dyDescent="0.25">
      <c r="A82" s="12" t="s">
        <v>125</v>
      </c>
      <c r="B82" s="31">
        <v>665</v>
      </c>
      <c r="D82" s="33">
        <f>+B82/Population!B82*1000</f>
        <v>11.505190311418685</v>
      </c>
      <c r="E82" s="33">
        <f>+B82/'Rating units'!B82*1000</f>
        <v>27.623161917421285</v>
      </c>
    </row>
    <row r="83" spans="1:5" x14ac:dyDescent="0.25">
      <c r="A83" s="12" t="s">
        <v>126</v>
      </c>
      <c r="B83" s="31">
        <v>126</v>
      </c>
      <c r="D83" s="33">
        <f>+B83/Population!B83*1000</f>
        <v>15.849056603773583</v>
      </c>
      <c r="E83" s="33">
        <f>+B83/'Rating units'!B83*1000</f>
        <v>14.049955396966993</v>
      </c>
    </row>
    <row r="84" spans="1:5" x14ac:dyDescent="0.25">
      <c r="A84" s="12" t="s">
        <v>127</v>
      </c>
      <c r="B84" s="31">
        <v>0</v>
      </c>
      <c r="D84" s="33">
        <f>+B84/Population!B84*1000</f>
        <v>0</v>
      </c>
      <c r="E84" s="33">
        <f>+B84/'Rating units'!B84*1000</f>
        <v>0</v>
      </c>
    </row>
    <row r="85" spans="1:5" x14ac:dyDescent="0.25">
      <c r="A85" s="12" t="s">
        <v>128</v>
      </c>
      <c r="B85" s="31">
        <v>462</v>
      </c>
      <c r="D85" s="33">
        <f>+B85/Population!B85*1000</f>
        <v>56.687116564417174</v>
      </c>
      <c r="E85" s="33">
        <f>+B85/'Rating units'!B85*1000</f>
        <v>63.49642660802639</v>
      </c>
    </row>
    <row r="86" spans="1:5" x14ac:dyDescent="0.25">
      <c r="A86" s="12" t="s">
        <v>129</v>
      </c>
      <c r="B86" s="31" t="s">
        <v>51</v>
      </c>
      <c r="D86" s="33"/>
      <c r="E86" s="33"/>
    </row>
    <row r="87" spans="1:5" x14ac:dyDescent="0.25">
      <c r="A87" s="12" t="s">
        <v>130</v>
      </c>
      <c r="B87" s="31">
        <v>670</v>
      </c>
      <c r="D87" s="33">
        <f>+B87/Population!B87*1000</f>
        <v>30.316742081447963</v>
      </c>
      <c r="E87" s="33">
        <f>+B87/'Rating units'!B87*1000</f>
        <v>50.749886380851386</v>
      </c>
    </row>
    <row r="88" spans="1:5" x14ac:dyDescent="0.25">
      <c r="A88" s="12" t="s">
        <v>131</v>
      </c>
      <c r="B88" s="31">
        <v>137</v>
      </c>
      <c r="D88" s="33">
        <f>+B88/Population!B88*1000</f>
        <v>14.182194616977226</v>
      </c>
      <c r="E88" s="33">
        <f>+B88/'Rating units'!B88*1000</f>
        <v>23.323118828736806</v>
      </c>
    </row>
    <row r="89" spans="1:5" x14ac:dyDescent="0.25">
      <c r="A89" s="12" t="s">
        <v>132</v>
      </c>
      <c r="B89" s="30">
        <v>1854</v>
      </c>
      <c r="D89" s="33">
        <f>+B89/Population!B89*1000</f>
        <v>42.328767123287669</v>
      </c>
      <c r="E89" s="33">
        <f>+B89/'Rating units'!B89*1000</f>
        <v>88.564058469475498</v>
      </c>
    </row>
    <row r="90" spans="1:5" x14ac:dyDescent="0.25">
      <c r="A90" s="12" t="s">
        <v>133</v>
      </c>
      <c r="B90" s="30">
        <v>13082</v>
      </c>
      <c r="D90" s="33">
        <f>+B90/Population!B90*1000</f>
        <v>62.924482924482923</v>
      </c>
      <c r="E90" s="33">
        <f>+B90/'Rating units'!B90*1000</f>
        <v>170.14358547497659</v>
      </c>
    </row>
    <row r="91" spans="1:5" x14ac:dyDescent="0.25">
      <c r="A91" s="12" t="s">
        <v>134</v>
      </c>
      <c r="B91" s="31">
        <v>129</v>
      </c>
      <c r="D91" s="33"/>
      <c r="E91" s="33"/>
    </row>
    <row r="92" spans="1:5" x14ac:dyDescent="0.25">
      <c r="A92" s="12" t="s">
        <v>135</v>
      </c>
      <c r="B92" s="31">
        <v>395</v>
      </c>
      <c r="D92" s="33">
        <f>+B92/Population!B92*1000</f>
        <v>8.2635983263598316</v>
      </c>
      <c r="E92" s="33">
        <f>+B92/'Rating units'!B92*1000</f>
        <v>19.152443754848719</v>
      </c>
    </row>
    <row r="93" spans="1:5" x14ac:dyDescent="0.25">
      <c r="A93" s="12" t="s">
        <v>136</v>
      </c>
      <c r="B93" s="31">
        <v>359</v>
      </c>
      <c r="D93" s="33">
        <f>+B93/Population!B93*1000</f>
        <v>40.981735159817354</v>
      </c>
      <c r="E93" s="33">
        <f>+B93/'Rating units'!B93*1000</f>
        <v>54.090703631158654</v>
      </c>
    </row>
    <row r="94" spans="1:5" x14ac:dyDescent="0.25">
      <c r="A94" s="12" t="s">
        <v>137</v>
      </c>
      <c r="B94" s="31">
        <v>797</v>
      </c>
      <c r="D94" s="33">
        <f>+B94/Population!B94*1000</f>
        <v>22.771428571428572</v>
      </c>
      <c r="E94" s="33">
        <f>+B94/'Rating units'!B94*1000</f>
        <v>47.847751695983668</v>
      </c>
    </row>
    <row r="95" spans="1:5" x14ac:dyDescent="0.25">
      <c r="A95" s="12" t="s">
        <v>138</v>
      </c>
      <c r="B95" s="30">
        <v>2205</v>
      </c>
      <c r="D95" s="33">
        <f>+B95/Population!B95*1000</f>
        <v>25.171232876712331</v>
      </c>
      <c r="E95" s="33">
        <f>+B95/'Rating units'!B95*1000</f>
        <v>50.78889784636646</v>
      </c>
    </row>
    <row r="96" spans="1:5" x14ac:dyDescent="0.25">
      <c r="A96" s="12" t="s">
        <v>139</v>
      </c>
      <c r="B96" s="30">
        <v>54971</v>
      </c>
      <c r="D96" s="33"/>
      <c r="E96" s="33"/>
    </row>
    <row r="97" spans="1:5" x14ac:dyDescent="0.25">
      <c r="A97" s="12" t="s">
        <v>140</v>
      </c>
      <c r="B97" s="31">
        <v>0</v>
      </c>
      <c r="D97" s="33"/>
      <c r="E97" s="33"/>
    </row>
    <row r="98" spans="1:5" x14ac:dyDescent="0.25">
      <c r="A98" s="12" t="s">
        <v>141</v>
      </c>
      <c r="B98" s="30">
        <v>218362</v>
      </c>
      <c r="D98" s="33"/>
      <c r="E98" s="33"/>
    </row>
    <row r="99" spans="1:5" x14ac:dyDescent="0.25">
      <c r="A99" s="107" t="s">
        <v>142</v>
      </c>
      <c r="B99" s="107"/>
    </row>
    <row r="100" spans="1:5" x14ac:dyDescent="0.25">
      <c r="A100" s="103" t="s">
        <v>143</v>
      </c>
      <c r="B100" s="103"/>
    </row>
    <row r="101" spans="1:5" x14ac:dyDescent="0.25">
      <c r="A101" s="103" t="s">
        <v>144</v>
      </c>
      <c r="B101" s="103"/>
    </row>
    <row r="102" spans="1:5" x14ac:dyDescent="0.25">
      <c r="A102" s="103"/>
      <c r="B102" s="103"/>
    </row>
    <row r="103" spans="1:5" x14ac:dyDescent="0.25">
      <c r="A103" s="107" t="s">
        <v>145</v>
      </c>
      <c r="B103" s="107"/>
    </row>
    <row r="104" spans="1:5" x14ac:dyDescent="0.25">
      <c r="A104" s="103" t="s">
        <v>146</v>
      </c>
      <c r="B104" s="103"/>
    </row>
    <row r="105" spans="1:5" x14ac:dyDescent="0.25">
      <c r="A105" s="103"/>
      <c r="B105" s="103"/>
    </row>
    <row r="106" spans="1:5" x14ac:dyDescent="0.25">
      <c r="A106" s="103" t="s">
        <v>147</v>
      </c>
      <c r="B106" s="103"/>
    </row>
    <row r="107" spans="1:5" x14ac:dyDescent="0.25">
      <c r="A107" s="103" t="s">
        <v>148</v>
      </c>
      <c r="B107" s="103"/>
    </row>
    <row r="108" spans="1:5" x14ac:dyDescent="0.25">
      <c r="A108" s="103" t="s">
        <v>149</v>
      </c>
      <c r="B108" s="103"/>
    </row>
    <row r="109" spans="1:5" x14ac:dyDescent="0.25">
      <c r="A109" s="103" t="s">
        <v>150</v>
      </c>
      <c r="B109" s="103"/>
    </row>
    <row r="110" spans="1:5" x14ac:dyDescent="0.25">
      <c r="A110" s="103" t="s">
        <v>151</v>
      </c>
      <c r="B110" s="103"/>
    </row>
    <row r="111" spans="1:5" x14ac:dyDescent="0.25">
      <c r="A111" s="103" t="s">
        <v>152</v>
      </c>
      <c r="B111" s="103"/>
    </row>
    <row r="112" spans="1:5" x14ac:dyDescent="0.25">
      <c r="A112" s="103" t="s">
        <v>153</v>
      </c>
      <c r="B112" s="103"/>
    </row>
    <row r="113" spans="1:2" x14ac:dyDescent="0.25">
      <c r="A113" s="103"/>
      <c r="B113" s="103"/>
    </row>
    <row r="114" spans="1:2" x14ac:dyDescent="0.25">
      <c r="A114" s="103" t="s">
        <v>154</v>
      </c>
      <c r="B114" s="103"/>
    </row>
    <row r="115" spans="1:2" x14ac:dyDescent="0.25">
      <c r="A115" s="103"/>
      <c r="B115" s="103"/>
    </row>
    <row r="116" spans="1:2" x14ac:dyDescent="0.25">
      <c r="A116" s="103" t="s">
        <v>155</v>
      </c>
      <c r="B116" s="103"/>
    </row>
    <row r="117" spans="1:2" x14ac:dyDescent="0.25">
      <c r="A117" s="103" t="s">
        <v>156</v>
      </c>
      <c r="B117" s="103"/>
    </row>
    <row r="118" spans="1:2" x14ac:dyDescent="0.25">
      <c r="A118" s="103"/>
      <c r="B118" s="103"/>
    </row>
    <row r="119" spans="1:2" x14ac:dyDescent="0.25">
      <c r="A119" s="103" t="s">
        <v>157</v>
      </c>
      <c r="B119" s="103"/>
    </row>
    <row r="120" spans="1:2" x14ac:dyDescent="0.25">
      <c r="A120" s="103" t="s">
        <v>158</v>
      </c>
      <c r="B120" s="103"/>
    </row>
    <row r="121" spans="1:2" x14ac:dyDescent="0.25">
      <c r="A121" s="103"/>
      <c r="B121" s="103"/>
    </row>
    <row r="122" spans="1:2" x14ac:dyDescent="0.25">
      <c r="A122" s="103" t="s">
        <v>159</v>
      </c>
      <c r="B122" s="103"/>
    </row>
    <row r="123" spans="1:2" x14ac:dyDescent="0.25">
      <c r="A123" s="103" t="s">
        <v>160</v>
      </c>
      <c r="B123" s="103"/>
    </row>
    <row r="124" spans="1:2" x14ac:dyDescent="0.25">
      <c r="A124" s="103" t="s">
        <v>161</v>
      </c>
      <c r="B124" s="103"/>
    </row>
    <row r="125" spans="1:2" x14ac:dyDescent="0.25">
      <c r="A125" s="104" t="s">
        <v>162</v>
      </c>
      <c r="B125" s="104"/>
    </row>
    <row r="126" spans="1:2" x14ac:dyDescent="0.25">
      <c r="A126" s="103"/>
      <c r="B126" s="103"/>
    </row>
    <row r="127" spans="1:2" x14ac:dyDescent="0.25">
      <c r="A127" s="103"/>
      <c r="B127" s="103"/>
    </row>
    <row r="128" spans="1:2" x14ac:dyDescent="0.25">
      <c r="A128" s="11"/>
      <c r="B128" s="31"/>
    </row>
    <row r="129" spans="1:2" x14ac:dyDescent="0.25">
      <c r="A129" s="11"/>
      <c r="B129" s="31"/>
    </row>
    <row r="130" spans="1:2" x14ac:dyDescent="0.25">
      <c r="A130" s="11"/>
      <c r="B130" s="31"/>
    </row>
    <row r="131" spans="1:2" x14ac:dyDescent="0.25">
      <c r="A131" s="11"/>
      <c r="B131" s="31"/>
    </row>
  </sheetData>
  <mergeCells count="31">
    <mergeCell ref="A108:B108"/>
    <mergeCell ref="A3:B3"/>
    <mergeCell ref="A4:A5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20:B120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7:B127"/>
    <mergeCell ref="A121:B121"/>
    <mergeCell ref="A122:B122"/>
    <mergeCell ref="A123:B123"/>
    <mergeCell ref="A124:B124"/>
    <mergeCell ref="A125:B125"/>
    <mergeCell ref="A126:B126"/>
  </mergeCells>
  <hyperlinks>
    <hyperlink ref="A1" location="Index!A1" display="Index" xr:uid="{00000000-0004-0000-2A00-000000000000}"/>
    <hyperlink ref="A125" r:id="rId1" display="mailto:info@stats.govt.nz" xr:uid="{00000000-0004-0000-2A00-000001000000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128"/>
  <sheetViews>
    <sheetView workbookViewId="0"/>
  </sheetViews>
  <sheetFormatPr defaultRowHeight="15" x14ac:dyDescent="0.25"/>
  <cols>
    <col min="1" max="1" width="57.85546875" style="15" customWidth="1"/>
    <col min="2" max="2" width="39.2851562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3" spans="1:7" ht="15" customHeight="1" x14ac:dyDescent="0.25">
      <c r="A3" s="105" t="s">
        <v>46</v>
      </c>
      <c r="B3" s="105"/>
      <c r="D3" s="16" t="s">
        <v>163</v>
      </c>
      <c r="E3" s="16" t="s">
        <v>164</v>
      </c>
      <c r="F3" s="1"/>
      <c r="G3" s="16"/>
    </row>
    <row r="4" spans="1:7" x14ac:dyDescent="0.25">
      <c r="A4" s="106"/>
      <c r="B4" s="28" t="s">
        <v>23</v>
      </c>
    </row>
    <row r="5" spans="1:7" x14ac:dyDescent="0.25">
      <c r="A5" s="106"/>
      <c r="B5" s="28" t="s">
        <v>166</v>
      </c>
    </row>
    <row r="6" spans="1:7" x14ac:dyDescent="0.25">
      <c r="A6" s="12" t="s">
        <v>48</v>
      </c>
      <c r="B6" s="29"/>
    </row>
    <row r="7" spans="1:7" x14ac:dyDescent="0.25">
      <c r="A7" s="12" t="s">
        <v>49</v>
      </c>
      <c r="B7" s="30">
        <v>1807</v>
      </c>
      <c r="D7" s="33">
        <f>+B7/Population!B7*1000</f>
        <v>53.620178041543021</v>
      </c>
      <c r="E7" s="33">
        <f>+B7/'Rating units'!B7*1000</f>
        <v>117.36052477755408</v>
      </c>
    </row>
    <row r="8" spans="1:7" x14ac:dyDescent="0.25">
      <c r="A8" s="12" t="s">
        <v>50</v>
      </c>
      <c r="B8" s="31" t="s">
        <v>51</v>
      </c>
      <c r="D8" s="33"/>
      <c r="E8" s="33"/>
    </row>
    <row r="9" spans="1:7" x14ac:dyDescent="0.25">
      <c r="A9" s="12" t="s">
        <v>52</v>
      </c>
      <c r="B9" s="30">
        <v>111037</v>
      </c>
      <c r="D9" s="33">
        <f>+B9/Population!B9*1000</f>
        <v>68.779112983151634</v>
      </c>
      <c r="E9" s="33">
        <f>+B9/'Rating units'!B9*1000</f>
        <v>209.58602621406135</v>
      </c>
    </row>
    <row r="10" spans="1:7" x14ac:dyDescent="0.25">
      <c r="A10" s="12" t="s">
        <v>53</v>
      </c>
      <c r="B10" s="31" t="s">
        <v>51</v>
      </c>
      <c r="D10" s="33"/>
      <c r="E10" s="33"/>
    </row>
    <row r="11" spans="1:7" x14ac:dyDescent="0.25">
      <c r="A11" s="12" t="s">
        <v>54</v>
      </c>
      <c r="B11" s="31" t="s">
        <v>51</v>
      </c>
      <c r="D11" s="33"/>
      <c r="E11" s="33"/>
    </row>
    <row r="12" spans="1:7" x14ac:dyDescent="0.25">
      <c r="A12" s="12" t="s">
        <v>55</v>
      </c>
      <c r="B12" s="31">
        <v>0</v>
      </c>
      <c r="D12" s="33"/>
      <c r="E12" s="33"/>
    </row>
    <row r="13" spans="1:7" x14ac:dyDescent="0.25">
      <c r="A13" s="12" t="s">
        <v>56</v>
      </c>
      <c r="B13" s="31" t="s">
        <v>51</v>
      </c>
      <c r="D13" s="33"/>
      <c r="E13" s="33"/>
    </row>
    <row r="14" spans="1:7" x14ac:dyDescent="0.25">
      <c r="A14" s="12" t="s">
        <v>57</v>
      </c>
      <c r="B14" s="30">
        <v>6031</v>
      </c>
      <c r="D14" s="33"/>
      <c r="E14" s="33"/>
    </row>
    <row r="15" spans="1:7" x14ac:dyDescent="0.25">
      <c r="A15" s="12" t="s">
        <v>58</v>
      </c>
      <c r="B15" s="31">
        <v>444</v>
      </c>
      <c r="D15" s="33">
        <f>+B15/Population!B15*1000</f>
        <v>43.529411764705877</v>
      </c>
      <c r="E15" s="33">
        <f>+B15/'Rating units'!B15*1000</f>
        <v>58.948486457780142</v>
      </c>
    </row>
    <row r="16" spans="1:7" x14ac:dyDescent="0.25">
      <c r="A16" s="12" t="s">
        <v>59</v>
      </c>
      <c r="B16" s="30">
        <v>7595</v>
      </c>
      <c r="D16" s="33"/>
      <c r="E16" s="33"/>
    </row>
    <row r="17" spans="1:5" x14ac:dyDescent="0.25">
      <c r="A17" s="12" t="s">
        <v>60</v>
      </c>
      <c r="B17" s="31">
        <v>457</v>
      </c>
      <c r="D17" s="33">
        <f>+B17/Population!B17*1000</f>
        <v>51.348314606741575</v>
      </c>
      <c r="E17" s="33">
        <f>+B17/'Rating units'!B17*1000</f>
        <v>96.210526315789465</v>
      </c>
    </row>
    <row r="18" spans="1:5" x14ac:dyDescent="0.25">
      <c r="A18" s="12" t="s">
        <v>61</v>
      </c>
      <c r="B18" s="31">
        <v>0</v>
      </c>
      <c r="D18" s="33">
        <f>+B18/Population!B18*1000</f>
        <v>0</v>
      </c>
      <c r="E18" s="33">
        <f>+B18/'Rating units'!B18*1000</f>
        <v>0</v>
      </c>
    </row>
    <row r="19" spans="1:5" x14ac:dyDescent="0.25">
      <c r="A19" s="12" t="s">
        <v>62</v>
      </c>
      <c r="B19" s="31">
        <v>0</v>
      </c>
      <c r="D19" s="33">
        <f>+B19/Population!B19*1000</f>
        <v>0</v>
      </c>
      <c r="E19" s="33">
        <f>+B19/'Rating units'!B19*1000</f>
        <v>0</v>
      </c>
    </row>
    <row r="20" spans="1:5" x14ac:dyDescent="0.25">
      <c r="A20" s="12" t="s">
        <v>63</v>
      </c>
      <c r="B20" s="31">
        <v>728</v>
      </c>
      <c r="D20" s="33">
        <f>+B20/Population!B20*1000</f>
        <v>1193.4426229508197</v>
      </c>
      <c r="E20" s="33">
        <f>+B20/'Rating units'!B20*1000</f>
        <v>1307.0017953321365</v>
      </c>
    </row>
    <row r="21" spans="1:5" x14ac:dyDescent="0.25">
      <c r="A21" s="12" t="s">
        <v>64</v>
      </c>
      <c r="B21" s="30">
        <v>21574</v>
      </c>
      <c r="D21" s="33">
        <f>+B21/Population!B21*1000</f>
        <v>57.54601226993865</v>
      </c>
      <c r="E21" s="33">
        <f>+B21/'Rating units'!B21*1000</f>
        <v>130.93482390498212</v>
      </c>
    </row>
    <row r="22" spans="1:5" x14ac:dyDescent="0.25">
      <c r="A22" s="12" t="s">
        <v>65</v>
      </c>
      <c r="B22" s="30">
        <v>1000</v>
      </c>
      <c r="D22" s="33">
        <f>+B22/Population!B22*1000</f>
        <v>57.306590257879662</v>
      </c>
      <c r="E22" s="33">
        <f>+B22/'Rating units'!B22*1000</f>
        <v>76.928994538041394</v>
      </c>
    </row>
    <row r="23" spans="1:5" x14ac:dyDescent="0.25">
      <c r="A23" s="12" t="s">
        <v>66</v>
      </c>
      <c r="B23" s="30">
        <v>2857</v>
      </c>
      <c r="D23" s="33">
        <f>+B23/Population!B23*1000</f>
        <v>22.496062992125982</v>
      </c>
      <c r="E23" s="33">
        <f>+B23/'Rating units'!B23*1000</f>
        <v>51.430217277816787</v>
      </c>
    </row>
    <row r="24" spans="1:5" x14ac:dyDescent="0.25">
      <c r="A24" s="12" t="s">
        <v>67</v>
      </c>
      <c r="B24" s="30">
        <v>2173</v>
      </c>
      <c r="D24" s="33">
        <f>+B24/Population!B24*1000</f>
        <v>35.048387096774192</v>
      </c>
      <c r="E24" s="33">
        <f>+B24/'Rating units'!B24*1000</f>
        <v>54.099136106754301</v>
      </c>
    </row>
    <row r="25" spans="1:5" x14ac:dyDescent="0.25">
      <c r="A25" s="12" t="s">
        <v>68</v>
      </c>
      <c r="B25" s="31" t="s">
        <v>51</v>
      </c>
      <c r="D25" s="33"/>
      <c r="E25" s="33"/>
    </row>
    <row r="26" spans="1:5" x14ac:dyDescent="0.25">
      <c r="A26" s="12" t="s">
        <v>69</v>
      </c>
      <c r="B26" s="31">
        <v>944</v>
      </c>
      <c r="D26" s="33">
        <f>+B26/Population!B26*1000</f>
        <v>19.748953974895397</v>
      </c>
      <c r="E26" s="33">
        <f>+B26/'Rating units'!B26*1000</f>
        <v>39.949217096910701</v>
      </c>
    </row>
    <row r="27" spans="1:5" x14ac:dyDescent="0.25">
      <c r="A27" s="12" t="s">
        <v>70</v>
      </c>
      <c r="B27" s="31">
        <v>408</v>
      </c>
      <c r="D27" s="33">
        <f>+B27/Population!B27*1000</f>
        <v>32.7710843373494</v>
      </c>
      <c r="E27" s="33">
        <f>+B27/'Rating units'!B27*1000</f>
        <v>67.527308838133067</v>
      </c>
    </row>
    <row r="28" spans="1:5" x14ac:dyDescent="0.25">
      <c r="A28" s="12" t="s">
        <v>71</v>
      </c>
      <c r="B28" s="31">
        <v>0</v>
      </c>
      <c r="D28" s="33"/>
      <c r="E28" s="33"/>
    </row>
    <row r="29" spans="1:5" x14ac:dyDescent="0.25">
      <c r="A29" s="12" t="s">
        <v>72</v>
      </c>
      <c r="B29" s="30">
        <v>5858</v>
      </c>
      <c r="D29" s="33">
        <f>+B29/Population!B29*1000</f>
        <v>432.3247232472325</v>
      </c>
      <c r="E29" s="33">
        <f>+B29/'Rating units'!B29*1000</f>
        <v>643.31210191082801</v>
      </c>
    </row>
    <row r="30" spans="1:5" x14ac:dyDescent="0.25">
      <c r="A30" s="12" t="s">
        <v>73</v>
      </c>
      <c r="B30" s="30">
        <v>2963</v>
      </c>
      <c r="D30" s="33">
        <f>+B30/Population!B30*1000</f>
        <v>18.380893300248136</v>
      </c>
      <c r="E30" s="33">
        <f>+B30/'Rating units'!B30*1000</f>
        <v>52.349823321554773</v>
      </c>
    </row>
    <row r="31" spans="1:5" x14ac:dyDescent="0.25">
      <c r="A31" s="12" t="s">
        <v>74</v>
      </c>
      <c r="B31" s="30">
        <v>1328</v>
      </c>
      <c r="D31" s="33">
        <f>+B31/Population!B31*1000</f>
        <v>16.895674300254452</v>
      </c>
      <c r="E31" s="33">
        <f>+B31/'Rating units'!B31*1000</f>
        <v>43.151909017059303</v>
      </c>
    </row>
    <row r="32" spans="1:5" x14ac:dyDescent="0.25">
      <c r="A32" s="12" t="s">
        <v>75</v>
      </c>
      <c r="B32" s="30">
        <v>2014</v>
      </c>
      <c r="D32" s="33">
        <f>+B32/Population!B32*1000</f>
        <v>103.01790281329923</v>
      </c>
      <c r="E32" s="33">
        <f>+B32/'Rating units'!B32*1000</f>
        <v>188.77120629862219</v>
      </c>
    </row>
    <row r="33" spans="1:5" x14ac:dyDescent="0.25">
      <c r="A33" s="12" t="s">
        <v>76</v>
      </c>
      <c r="B33" s="30">
        <v>3260</v>
      </c>
      <c r="D33" s="33"/>
      <c r="E33" s="33"/>
    </row>
    <row r="34" spans="1:5" x14ac:dyDescent="0.25">
      <c r="A34" s="12" t="s">
        <v>77</v>
      </c>
      <c r="B34" s="30">
        <v>1006</v>
      </c>
      <c r="D34" s="33">
        <f>+B34/Population!B34*1000</f>
        <v>31.536050156739812</v>
      </c>
      <c r="E34" s="33">
        <f>+B34/'Rating units'!B34*1000</f>
        <v>55.656984785615492</v>
      </c>
    </row>
    <row r="35" spans="1:5" x14ac:dyDescent="0.25">
      <c r="A35" s="12" t="s">
        <v>78</v>
      </c>
      <c r="B35" s="31">
        <v>698</v>
      </c>
      <c r="D35" s="33">
        <f>+B35/Population!B35*1000</f>
        <v>54.960629921259844</v>
      </c>
      <c r="E35" s="33">
        <f>+B35/'Rating units'!B35*1000</f>
        <v>87.206396801599197</v>
      </c>
    </row>
    <row r="36" spans="1:5" x14ac:dyDescent="0.25">
      <c r="A36" s="12" t="s">
        <v>79</v>
      </c>
      <c r="B36" s="30">
        <v>1329</v>
      </c>
      <c r="D36" s="33">
        <f>+B36/Population!B36*1000</f>
        <v>12.852998065764023</v>
      </c>
      <c r="E36" s="33">
        <f>+B36/'Rating units'!B36*1000</f>
        <v>34.253460140725281</v>
      </c>
    </row>
    <row r="37" spans="1:5" x14ac:dyDescent="0.25">
      <c r="A37" s="12" t="s">
        <v>80</v>
      </c>
      <c r="B37" s="31">
        <v>965</v>
      </c>
      <c r="D37" s="33">
        <f>+B37/Population!B37*1000</f>
        <v>17.641681901279707</v>
      </c>
      <c r="E37" s="33">
        <f>+B37/'Rating units'!B37*1000</f>
        <v>38.278460928203089</v>
      </c>
    </row>
    <row r="38" spans="1:5" x14ac:dyDescent="0.25">
      <c r="A38" s="12" t="s">
        <v>81</v>
      </c>
      <c r="B38" s="31">
        <v>435</v>
      </c>
      <c r="D38" s="33">
        <f>+B38/Population!B38*1000</f>
        <v>116.62198391420911</v>
      </c>
      <c r="E38" s="33">
        <f>+B38/'Rating units'!B38*1000</f>
        <v>127.71579565472696</v>
      </c>
    </row>
    <row r="39" spans="1:5" x14ac:dyDescent="0.25">
      <c r="A39" s="12" t="s">
        <v>82</v>
      </c>
      <c r="B39" s="31">
        <v>938</v>
      </c>
      <c r="D39" s="33">
        <f>+B39/Population!B39*1000</f>
        <v>43.225806451612904</v>
      </c>
      <c r="E39" s="33">
        <f>+B39/'Rating units'!B39*1000</f>
        <v>65.977351058591836</v>
      </c>
    </row>
    <row r="40" spans="1:5" x14ac:dyDescent="0.25">
      <c r="A40" s="12" t="s">
        <v>83</v>
      </c>
      <c r="B40" s="30">
        <v>2848</v>
      </c>
      <c r="D40" s="33">
        <f>+B40/Population!B40*1000</f>
        <v>54.66410748560461</v>
      </c>
      <c r="E40" s="33">
        <f>+B40/'Rating units'!B40*1000</f>
        <v>116.18324970423858</v>
      </c>
    </row>
    <row r="41" spans="1:5" x14ac:dyDescent="0.25">
      <c r="A41" s="12" t="s">
        <v>84</v>
      </c>
      <c r="B41" s="31">
        <v>627</v>
      </c>
      <c r="D41" s="33">
        <f>+B41/Population!B41*1000</f>
        <v>92.205882352941174</v>
      </c>
      <c r="E41" s="33">
        <f>+B41/'Rating units'!B41*1000</f>
        <v>214.13934426229508</v>
      </c>
    </row>
    <row r="42" spans="1:5" x14ac:dyDescent="0.25">
      <c r="A42" s="12" t="s">
        <v>85</v>
      </c>
      <c r="B42" s="31">
        <v>437</v>
      </c>
      <c r="D42" s="33">
        <f>+B42/Population!B42*1000</f>
        <v>96.681415929203538</v>
      </c>
      <c r="E42" s="33">
        <f>+B42/'Rating units'!B42*1000</f>
        <v>98.379108509680322</v>
      </c>
    </row>
    <row r="43" spans="1:5" x14ac:dyDescent="0.25">
      <c r="A43" s="12" t="s">
        <v>86</v>
      </c>
      <c r="B43" s="31">
        <v>660</v>
      </c>
      <c r="D43" s="33">
        <f>+B43/Population!B43*1000</f>
        <v>22.14765100671141</v>
      </c>
      <c r="E43" s="33">
        <f>+B43/'Rating units'!B43*1000</f>
        <v>45.115865746120718</v>
      </c>
    </row>
    <row r="44" spans="1:5" x14ac:dyDescent="0.25">
      <c r="A44" s="12" t="s">
        <v>87</v>
      </c>
      <c r="B44" s="30">
        <v>3427</v>
      </c>
      <c r="D44" s="33"/>
      <c r="E44" s="33"/>
    </row>
    <row r="45" spans="1:5" x14ac:dyDescent="0.25">
      <c r="A45" s="12" t="s">
        <v>88</v>
      </c>
      <c r="B45" s="31" t="s">
        <v>51</v>
      </c>
      <c r="D45" s="33"/>
      <c r="E45" s="33"/>
    </row>
    <row r="46" spans="1:5" x14ac:dyDescent="0.25">
      <c r="A46" s="12" t="s">
        <v>89</v>
      </c>
      <c r="B46" s="30">
        <v>1138</v>
      </c>
      <c r="D46" s="33">
        <f>+B46/Population!B46*1000</f>
        <v>25.010989010989011</v>
      </c>
      <c r="E46" s="33">
        <f>+B46/'Rating units'!B46*1000</f>
        <v>42.977453831338039</v>
      </c>
    </row>
    <row r="47" spans="1:5" x14ac:dyDescent="0.25">
      <c r="A47" s="12" t="s">
        <v>90</v>
      </c>
      <c r="B47" s="31">
        <v>921</v>
      </c>
      <c r="D47" s="33">
        <f>+B47/Population!B47*1000</f>
        <v>37.439024390243901</v>
      </c>
      <c r="E47" s="33">
        <f>+B47/'Rating units'!B47*1000</f>
        <v>75.553732567678423</v>
      </c>
    </row>
    <row r="48" spans="1:5" x14ac:dyDescent="0.25">
      <c r="A48" s="12" t="s">
        <v>91</v>
      </c>
      <c r="B48" s="31">
        <v>37</v>
      </c>
      <c r="D48" s="33">
        <f>+B48/Population!B48*1000</f>
        <v>1.0850439882697946</v>
      </c>
      <c r="E48" s="33">
        <f>+B48/'Rating units'!B48*1000</f>
        <v>2.4406493446526691</v>
      </c>
    </row>
    <row r="49" spans="1:5" x14ac:dyDescent="0.25">
      <c r="A49" s="12" t="s">
        <v>92</v>
      </c>
      <c r="B49" s="31">
        <v>693</v>
      </c>
      <c r="D49" s="33">
        <f>+B49/Population!B49*1000</f>
        <v>11.342062193126022</v>
      </c>
      <c r="E49" s="33">
        <f>+B49/'Rating units'!B49*1000</f>
        <v>26.89904126072274</v>
      </c>
    </row>
    <row r="50" spans="1:5" x14ac:dyDescent="0.25">
      <c r="A50" s="12" t="s">
        <v>93</v>
      </c>
      <c r="B50" s="31">
        <v>572</v>
      </c>
      <c r="D50" s="33">
        <f>+B50/Population!B50*1000</f>
        <v>11.304347826086957</v>
      </c>
      <c r="E50" s="33">
        <f>+B50/'Rating units'!B50*1000</f>
        <v>26.056851311953356</v>
      </c>
    </row>
    <row r="51" spans="1:5" x14ac:dyDescent="0.25">
      <c r="A51" s="12" t="s">
        <v>94</v>
      </c>
      <c r="B51" s="31">
        <v>968</v>
      </c>
      <c r="D51" s="33">
        <f>+B51/Population!B51*1000</f>
        <v>12.13032581453634</v>
      </c>
      <c r="E51" s="33">
        <f>+B51/'Rating units'!B51*1000</f>
        <v>27.595643993386169</v>
      </c>
    </row>
    <row r="52" spans="1:5" x14ac:dyDescent="0.25">
      <c r="A52" s="12" t="s">
        <v>95</v>
      </c>
      <c r="B52" s="31" t="s">
        <v>51</v>
      </c>
      <c r="D52" s="33"/>
      <c r="E52" s="33"/>
    </row>
    <row r="53" spans="1:5" x14ac:dyDescent="0.25">
      <c r="A53" s="12" t="s">
        <v>96</v>
      </c>
      <c r="B53" s="30">
        <v>1340</v>
      </c>
      <c r="D53" s="33"/>
      <c r="E53" s="33"/>
    </row>
    <row r="54" spans="1:5" x14ac:dyDescent="0.25">
      <c r="A54" s="12" t="s">
        <v>97</v>
      </c>
      <c r="B54" s="31">
        <v>596</v>
      </c>
      <c r="D54" s="33">
        <f>+B54/Population!B54*1000</f>
        <v>67.573696145124714</v>
      </c>
      <c r="E54" s="33">
        <f>+B54/'Rating units'!B54*1000</f>
        <v>107.04022988505747</v>
      </c>
    </row>
    <row r="55" spans="1:5" x14ac:dyDescent="0.25">
      <c r="A55" s="12" t="s">
        <v>98</v>
      </c>
      <c r="B55" s="30">
        <v>2334</v>
      </c>
      <c r="D55" s="33"/>
      <c r="E55" s="33"/>
    </row>
    <row r="56" spans="1:5" x14ac:dyDescent="0.25">
      <c r="A56" s="12" t="s">
        <v>99</v>
      </c>
      <c r="B56" s="31">
        <v>348</v>
      </c>
      <c r="D56" s="33">
        <f>+B56/Population!B56*1000</f>
        <v>34.869739478957918</v>
      </c>
      <c r="E56" s="33">
        <f>+B56/'Rating units'!B56*1000</f>
        <v>63.911845730027544</v>
      </c>
    </row>
    <row r="57" spans="1:5" x14ac:dyDescent="0.25">
      <c r="A57" s="12" t="s">
        <v>100</v>
      </c>
      <c r="B57" s="30">
        <v>1749</v>
      </c>
      <c r="D57" s="33">
        <f>+B57/Population!B57*1000</f>
        <v>20.266512166859791</v>
      </c>
      <c r="E57" s="33">
        <f>+B57/'Rating units'!B57*1000</f>
        <v>53.427419354838712</v>
      </c>
    </row>
    <row r="58" spans="1:5" x14ac:dyDescent="0.25">
      <c r="A58" s="12" t="s">
        <v>101</v>
      </c>
      <c r="B58" s="31" t="s">
        <v>51</v>
      </c>
      <c r="D58" s="33"/>
      <c r="E58" s="33"/>
    </row>
    <row r="59" spans="1:5" x14ac:dyDescent="0.25">
      <c r="A59" s="12" t="s">
        <v>102</v>
      </c>
      <c r="B59" s="31">
        <v>955</v>
      </c>
      <c r="D59" s="33">
        <f>+B59/Population!B59*1000</f>
        <v>17.23826714801444</v>
      </c>
      <c r="E59" s="33">
        <f>+B59/'Rating units'!B59*1000</f>
        <v>52.251463588116216</v>
      </c>
    </row>
    <row r="60" spans="1:5" x14ac:dyDescent="0.25">
      <c r="A60" s="12" t="s">
        <v>103</v>
      </c>
      <c r="B60" s="30">
        <v>1089</v>
      </c>
      <c r="D60" s="33">
        <f>+B60/Population!B60*1000</f>
        <v>31.383285302593663</v>
      </c>
      <c r="E60" s="33">
        <f>+B60/'Rating units'!B60*1000</f>
        <v>48.616071428571423</v>
      </c>
    </row>
    <row r="61" spans="1:5" x14ac:dyDescent="0.25">
      <c r="A61" s="12" t="s">
        <v>104</v>
      </c>
      <c r="B61" s="31">
        <v>726</v>
      </c>
      <c r="D61" s="33">
        <f>+B61/Population!B61*1000</f>
        <v>49.054054054054049</v>
      </c>
      <c r="E61" s="33">
        <f>+B61/'Rating units'!B61*1000</f>
        <v>80.044101433296589</v>
      </c>
    </row>
    <row r="62" spans="1:5" x14ac:dyDescent="0.25">
      <c r="A62" s="12" t="s">
        <v>105</v>
      </c>
      <c r="B62" s="31" t="s">
        <v>51</v>
      </c>
      <c r="D62" s="33"/>
      <c r="E62" s="33"/>
    </row>
    <row r="63" spans="1:5" x14ac:dyDescent="0.25">
      <c r="A63" s="12" t="s">
        <v>106</v>
      </c>
      <c r="B63" s="30">
        <v>3634</v>
      </c>
      <c r="D63" s="33">
        <f>+B63/Population!B63*1000</f>
        <v>51.546099290780141</v>
      </c>
      <c r="E63" s="33">
        <f>+B63/'Rating units'!B63*1000</f>
        <v>126.18055555555554</v>
      </c>
    </row>
    <row r="64" spans="1:5" x14ac:dyDescent="0.25">
      <c r="A64" s="12" t="s">
        <v>107</v>
      </c>
      <c r="B64" s="30">
        <v>1125</v>
      </c>
      <c r="D64" s="33">
        <f>+B64/Population!B64*1000</f>
        <v>90</v>
      </c>
      <c r="E64" s="33">
        <f>+B64/'Rating units'!B64*1000</f>
        <v>113.90098207957881</v>
      </c>
    </row>
    <row r="65" spans="1:5" x14ac:dyDescent="0.25">
      <c r="A65" s="12" t="s">
        <v>108</v>
      </c>
      <c r="B65" s="31">
        <v>0</v>
      </c>
      <c r="D65" s="33">
        <f>+B65/Population!B65*1000</f>
        <v>0</v>
      </c>
      <c r="E65" s="33">
        <f>+B65/'Rating units'!B65*1000</f>
        <v>0</v>
      </c>
    </row>
    <row r="66" spans="1:5" x14ac:dyDescent="0.25">
      <c r="A66" s="12" t="s">
        <v>109</v>
      </c>
      <c r="B66" s="30">
        <v>1401</v>
      </c>
      <c r="D66" s="33">
        <f>+B66/Population!B66*1000</f>
        <v>50.577617328519857</v>
      </c>
      <c r="E66" s="33">
        <f>+B66/'Rating units'!B66*1000</f>
        <v>93.944880305773481</v>
      </c>
    </row>
    <row r="67" spans="1:5" x14ac:dyDescent="0.25">
      <c r="A67" s="12" t="s">
        <v>110</v>
      </c>
      <c r="B67" s="30">
        <v>6331</v>
      </c>
      <c r="D67" s="33">
        <f>+B67/Population!B67*1000</f>
        <v>266.00840336134451</v>
      </c>
      <c r="E67" s="33">
        <f>+B67/'Rating units'!B67*1000</f>
        <v>593.06791569086647</v>
      </c>
    </row>
    <row r="68" spans="1:5" x14ac:dyDescent="0.25">
      <c r="A68" s="12" t="s">
        <v>111</v>
      </c>
      <c r="B68" s="31">
        <v>446</v>
      </c>
      <c r="D68" s="33">
        <f>+B68/Population!B68*1000</f>
        <v>44.158415841584159</v>
      </c>
      <c r="E68" s="33">
        <f>+B68/'Rating units'!B68*1000</f>
        <v>68.091603053435122</v>
      </c>
    </row>
    <row r="69" spans="1:5" x14ac:dyDescent="0.25">
      <c r="A69" s="12" t="s">
        <v>112</v>
      </c>
      <c r="B69" s="30">
        <v>1806</v>
      </c>
      <c r="D69" s="33">
        <f>+B69/Population!B69*1000</f>
        <v>58.446601941747566</v>
      </c>
      <c r="E69" s="33">
        <f>+B69/'Rating units'!B69*1000</f>
        <v>85.673624288425046</v>
      </c>
    </row>
    <row r="70" spans="1:5" x14ac:dyDescent="0.25">
      <c r="A70" s="12" t="s">
        <v>113</v>
      </c>
      <c r="B70" s="30">
        <v>2806</v>
      </c>
      <c r="D70" s="33"/>
      <c r="E70" s="33"/>
    </row>
    <row r="71" spans="1:5" x14ac:dyDescent="0.25">
      <c r="A71" s="12" t="s">
        <v>114</v>
      </c>
      <c r="B71" s="31">
        <v>358</v>
      </c>
      <c r="D71" s="33">
        <f>+B71/Population!B71*1000</f>
        <v>38.494623655913983</v>
      </c>
      <c r="E71" s="33">
        <f>+B71/'Rating units'!B71*1000</f>
        <v>81.252837040399456</v>
      </c>
    </row>
    <row r="72" spans="1:5" x14ac:dyDescent="0.25">
      <c r="A72" s="12" t="s">
        <v>115</v>
      </c>
      <c r="B72" s="31">
        <v>612</v>
      </c>
      <c r="D72" s="33"/>
      <c r="E72" s="33"/>
    </row>
    <row r="73" spans="1:5" x14ac:dyDescent="0.25">
      <c r="A73" s="12" t="s">
        <v>116</v>
      </c>
      <c r="B73" s="31">
        <v>771</v>
      </c>
      <c r="D73" s="33">
        <f>+B73/Population!B73*1000</f>
        <v>43.931623931623932</v>
      </c>
      <c r="E73" s="33">
        <f>+B73/'Rating units'!B73*1000</f>
        <v>71.834529022640453</v>
      </c>
    </row>
    <row r="74" spans="1:5" x14ac:dyDescent="0.25">
      <c r="A74" s="12" t="s">
        <v>117</v>
      </c>
      <c r="B74" s="30">
        <v>2331</v>
      </c>
      <c r="D74" s="33">
        <f>+B74/Population!B74*1000</f>
        <v>46.43426294820717</v>
      </c>
      <c r="E74" s="33">
        <f>+B74/'Rating units'!B74*1000</f>
        <v>97.74814442068184</v>
      </c>
    </row>
    <row r="75" spans="1:5" x14ac:dyDescent="0.25">
      <c r="A75" s="12" t="s">
        <v>118</v>
      </c>
      <c r="B75" s="31">
        <v>711</v>
      </c>
      <c r="D75" s="33">
        <f>+B75/Population!B75*1000</f>
        <v>19.640883977900554</v>
      </c>
      <c r="E75" s="33">
        <f>+B75/'Rating units'!B75*1000</f>
        <v>32.084837545126355</v>
      </c>
    </row>
    <row r="76" spans="1:5" x14ac:dyDescent="0.25">
      <c r="A76" s="12" t="s">
        <v>119</v>
      </c>
      <c r="B76" s="30">
        <v>1522</v>
      </c>
      <c r="D76" s="33">
        <f>+B76/Population!B76*1000</f>
        <v>11.872074882995319</v>
      </c>
      <c r="E76" s="33">
        <f>+B76/'Rating units'!B76*1000</f>
        <v>28.769091184031453</v>
      </c>
    </row>
    <row r="77" spans="1:5" x14ac:dyDescent="0.25">
      <c r="A77" s="12" t="s">
        <v>120</v>
      </c>
      <c r="B77" s="30">
        <v>1182</v>
      </c>
      <c r="D77" s="33">
        <f>+B77/Population!B77*1000</f>
        <v>41.619718309859152</v>
      </c>
      <c r="E77" s="33">
        <f>+B77/'Rating units'!B77*1000</f>
        <v>43.568937177540334</v>
      </c>
    </row>
    <row r="78" spans="1:5" x14ac:dyDescent="0.25">
      <c r="A78" s="12" t="s">
        <v>121</v>
      </c>
      <c r="B78" s="30">
        <v>11749</v>
      </c>
      <c r="D78" s="33">
        <f>+B78/Population!B78*1000</f>
        <v>251.58458244111347</v>
      </c>
      <c r="E78" s="33">
        <f>+B78/'Rating units'!B78*1000</f>
        <v>519.89026063100141</v>
      </c>
    </row>
    <row r="79" spans="1:5" x14ac:dyDescent="0.25">
      <c r="A79" s="12" t="s">
        <v>122</v>
      </c>
      <c r="B79" s="31">
        <v>464</v>
      </c>
      <c r="D79" s="33">
        <f>+B79/Population!B79*1000</f>
        <v>10.892018779342722</v>
      </c>
      <c r="E79" s="33">
        <f>+B79/'Rating units'!B79*1000</f>
        <v>27.494666982697321</v>
      </c>
    </row>
    <row r="80" spans="1:5" x14ac:dyDescent="0.25">
      <c r="A80" s="12" t="s">
        <v>123</v>
      </c>
      <c r="B80" s="30">
        <v>1013</v>
      </c>
      <c r="D80" s="33">
        <f>+B80/Population!B80*1000</f>
        <v>14.22752808988764</v>
      </c>
      <c r="E80" s="33">
        <f>+B80/'Rating units'!B80*1000</f>
        <v>34.950317416505655</v>
      </c>
    </row>
    <row r="81" spans="1:5" x14ac:dyDescent="0.25">
      <c r="A81" s="12" t="s">
        <v>124</v>
      </c>
      <c r="B81" s="30">
        <v>1568</v>
      </c>
      <c r="D81" s="33"/>
      <c r="E81" s="33"/>
    </row>
    <row r="82" spans="1:5" x14ac:dyDescent="0.25">
      <c r="A82" s="12" t="s">
        <v>125</v>
      </c>
      <c r="B82" s="31">
        <v>525</v>
      </c>
      <c r="D82" s="33">
        <f>+B82/Population!B82*1000</f>
        <v>9.0830449826989614</v>
      </c>
      <c r="E82" s="33">
        <f>+B82/'Rating units'!B82*1000</f>
        <v>21.807759408490487</v>
      </c>
    </row>
    <row r="83" spans="1:5" x14ac:dyDescent="0.25">
      <c r="A83" s="12" t="s">
        <v>126</v>
      </c>
      <c r="B83" s="31">
        <v>326</v>
      </c>
      <c r="D83" s="33">
        <f>+B83/Population!B83*1000</f>
        <v>41.006289308176108</v>
      </c>
      <c r="E83" s="33">
        <f>+B83/'Rating units'!B83*1000</f>
        <v>36.351471900089209</v>
      </c>
    </row>
    <row r="84" spans="1:5" x14ac:dyDescent="0.25">
      <c r="A84" s="12" t="s">
        <v>127</v>
      </c>
      <c r="B84" s="30">
        <v>5092</v>
      </c>
      <c r="D84" s="33">
        <f>+B84/Population!B84*1000</f>
        <v>98.68217054263566</v>
      </c>
      <c r="E84" s="33">
        <f>+B84/'Rating units'!B84*1000</f>
        <v>244.46684910461374</v>
      </c>
    </row>
    <row r="85" spans="1:5" x14ac:dyDescent="0.25">
      <c r="A85" s="12" t="s">
        <v>128</v>
      </c>
      <c r="B85" s="31">
        <v>358</v>
      </c>
      <c r="D85" s="33">
        <f>+B85/Population!B85*1000</f>
        <v>43.926380368098158</v>
      </c>
      <c r="E85" s="33">
        <f>+B85/'Rating units'!B85*1000</f>
        <v>49.202858713578891</v>
      </c>
    </row>
    <row r="86" spans="1:5" x14ac:dyDescent="0.25">
      <c r="A86" s="12" t="s">
        <v>129</v>
      </c>
      <c r="B86" s="31" t="s">
        <v>51</v>
      </c>
      <c r="D86" s="33"/>
      <c r="E86" s="33"/>
    </row>
    <row r="87" spans="1:5" x14ac:dyDescent="0.25">
      <c r="A87" s="12" t="s">
        <v>130</v>
      </c>
      <c r="B87" s="31">
        <v>782</v>
      </c>
      <c r="D87" s="33">
        <f>+B87/Population!B87*1000</f>
        <v>35.38461538461538</v>
      </c>
      <c r="E87" s="33">
        <f>+B87/'Rating units'!B87*1000</f>
        <v>59.233449477351918</v>
      </c>
    </row>
    <row r="88" spans="1:5" x14ac:dyDescent="0.25">
      <c r="A88" s="12" t="s">
        <v>131</v>
      </c>
      <c r="B88" s="31">
        <v>485</v>
      </c>
      <c r="D88" s="33">
        <f>+B88/Population!B88*1000</f>
        <v>50.207039337474122</v>
      </c>
      <c r="E88" s="33">
        <f>+B88/'Rating units'!B88*1000</f>
        <v>82.567245488593798</v>
      </c>
    </row>
    <row r="89" spans="1:5" x14ac:dyDescent="0.25">
      <c r="A89" s="12" t="s">
        <v>132</v>
      </c>
      <c r="B89" s="30">
        <v>1624</v>
      </c>
      <c r="D89" s="33">
        <f>+B89/Population!B89*1000</f>
        <v>37.077625570776256</v>
      </c>
      <c r="E89" s="33">
        <f>+B89/'Rating units'!B89*1000</f>
        <v>77.57714722461067</v>
      </c>
    </row>
    <row r="90" spans="1:5" x14ac:dyDescent="0.25">
      <c r="A90" s="12" t="s">
        <v>133</v>
      </c>
      <c r="B90" s="30">
        <v>5923</v>
      </c>
      <c r="D90" s="33">
        <f>+B90/Population!B90*1000</f>
        <v>28.489658489658488</v>
      </c>
      <c r="E90" s="33">
        <f>+B90/'Rating units'!B90*1000</f>
        <v>77.034127562168351</v>
      </c>
    </row>
    <row r="91" spans="1:5" x14ac:dyDescent="0.25">
      <c r="A91" s="12" t="s">
        <v>134</v>
      </c>
      <c r="B91" s="31">
        <v>391</v>
      </c>
      <c r="D91" s="33"/>
      <c r="E91" s="33"/>
    </row>
    <row r="92" spans="1:5" x14ac:dyDescent="0.25">
      <c r="A92" s="12" t="s">
        <v>135</v>
      </c>
      <c r="B92" s="30">
        <v>1564</v>
      </c>
      <c r="D92" s="33">
        <f>+B92/Population!B92*1000</f>
        <v>32.719665271966527</v>
      </c>
      <c r="E92" s="33">
        <f>+B92/'Rating units'!B92*1000</f>
        <v>75.83397982932506</v>
      </c>
    </row>
    <row r="93" spans="1:5" x14ac:dyDescent="0.25">
      <c r="A93" s="12" t="s">
        <v>136</v>
      </c>
      <c r="B93" s="31">
        <v>0</v>
      </c>
      <c r="D93" s="33">
        <f>+B93/Population!B93*1000</f>
        <v>0</v>
      </c>
      <c r="E93" s="33">
        <f>+B93/'Rating units'!B93*1000</f>
        <v>0</v>
      </c>
    </row>
    <row r="94" spans="1:5" x14ac:dyDescent="0.25">
      <c r="A94" s="12" t="s">
        <v>137</v>
      </c>
      <c r="B94" s="30">
        <v>1722</v>
      </c>
      <c r="D94" s="33">
        <f>+B94/Population!B94*1000</f>
        <v>49.2</v>
      </c>
      <c r="E94" s="33">
        <f>+B94/'Rating units'!B94*1000</f>
        <v>103.37996037701868</v>
      </c>
    </row>
    <row r="95" spans="1:5" x14ac:dyDescent="0.25">
      <c r="A95" s="12" t="s">
        <v>138</v>
      </c>
      <c r="B95" s="31">
        <v>0</v>
      </c>
      <c r="D95" s="33">
        <f>+B95/Population!B95*1000</f>
        <v>0</v>
      </c>
      <c r="E95" s="33">
        <f>+B95/'Rating units'!B95*1000</f>
        <v>0</v>
      </c>
    </row>
    <row r="96" spans="1:5" x14ac:dyDescent="0.25">
      <c r="A96" s="12" t="s">
        <v>139</v>
      </c>
      <c r="B96" s="31">
        <v>0</v>
      </c>
      <c r="D96" s="33"/>
      <c r="E96" s="33"/>
    </row>
    <row r="97" spans="1:5" x14ac:dyDescent="0.25">
      <c r="A97" s="12" t="s">
        <v>140</v>
      </c>
      <c r="B97" s="31">
        <v>0</v>
      </c>
      <c r="D97" s="33"/>
      <c r="E97" s="33"/>
    </row>
    <row r="98" spans="1:5" x14ac:dyDescent="0.25">
      <c r="A98" s="12" t="s">
        <v>141</v>
      </c>
      <c r="B98" s="30">
        <v>257936</v>
      </c>
      <c r="D98" s="33"/>
      <c r="E98" s="33"/>
    </row>
    <row r="99" spans="1:5" x14ac:dyDescent="0.25">
      <c r="A99" s="107" t="s">
        <v>142</v>
      </c>
      <c r="B99" s="107"/>
    </row>
    <row r="100" spans="1:5" x14ac:dyDescent="0.25">
      <c r="A100" s="103" t="s">
        <v>143</v>
      </c>
      <c r="B100" s="103"/>
    </row>
    <row r="101" spans="1:5" x14ac:dyDescent="0.25">
      <c r="A101" s="103" t="s">
        <v>144</v>
      </c>
      <c r="B101" s="103"/>
    </row>
    <row r="102" spans="1:5" x14ac:dyDescent="0.25">
      <c r="A102" s="103"/>
      <c r="B102" s="103"/>
    </row>
    <row r="103" spans="1:5" x14ac:dyDescent="0.25">
      <c r="A103" s="107" t="s">
        <v>145</v>
      </c>
      <c r="B103" s="107"/>
    </row>
    <row r="104" spans="1:5" x14ac:dyDescent="0.25">
      <c r="A104" s="103" t="s">
        <v>146</v>
      </c>
      <c r="B104" s="103"/>
    </row>
    <row r="105" spans="1:5" x14ac:dyDescent="0.25">
      <c r="A105" s="103"/>
      <c r="B105" s="103"/>
    </row>
    <row r="106" spans="1:5" x14ac:dyDescent="0.25">
      <c r="A106" s="103" t="s">
        <v>147</v>
      </c>
      <c r="B106" s="103"/>
    </row>
    <row r="107" spans="1:5" x14ac:dyDescent="0.25">
      <c r="A107" s="103" t="s">
        <v>148</v>
      </c>
      <c r="B107" s="103"/>
    </row>
    <row r="108" spans="1:5" x14ac:dyDescent="0.25">
      <c r="A108" s="103" t="s">
        <v>149</v>
      </c>
      <c r="B108" s="103"/>
    </row>
    <row r="109" spans="1:5" x14ac:dyDescent="0.25">
      <c r="A109" s="103" t="s">
        <v>150</v>
      </c>
      <c r="B109" s="103"/>
    </row>
    <row r="110" spans="1:5" x14ac:dyDescent="0.25">
      <c r="A110" s="103" t="s">
        <v>151</v>
      </c>
      <c r="B110" s="103"/>
    </row>
    <row r="111" spans="1:5" x14ac:dyDescent="0.25">
      <c r="A111" s="103" t="s">
        <v>152</v>
      </c>
      <c r="B111" s="103"/>
    </row>
    <row r="112" spans="1:5" x14ac:dyDescent="0.25">
      <c r="A112" s="103" t="s">
        <v>153</v>
      </c>
      <c r="B112" s="103"/>
    </row>
    <row r="113" spans="1:2" x14ac:dyDescent="0.25">
      <c r="A113" s="103"/>
      <c r="B113" s="103"/>
    </row>
    <row r="114" spans="1:2" x14ac:dyDescent="0.25">
      <c r="A114" s="103" t="s">
        <v>154</v>
      </c>
      <c r="B114" s="103"/>
    </row>
    <row r="115" spans="1:2" x14ac:dyDescent="0.25">
      <c r="A115" s="103"/>
      <c r="B115" s="103"/>
    </row>
    <row r="116" spans="1:2" x14ac:dyDescent="0.25">
      <c r="A116" s="103" t="s">
        <v>155</v>
      </c>
      <c r="B116" s="103"/>
    </row>
    <row r="117" spans="1:2" x14ac:dyDescent="0.25">
      <c r="A117" s="103" t="s">
        <v>156</v>
      </c>
      <c r="B117" s="103"/>
    </row>
    <row r="118" spans="1:2" x14ac:dyDescent="0.25">
      <c r="A118" s="103"/>
      <c r="B118" s="103"/>
    </row>
    <row r="119" spans="1:2" x14ac:dyDescent="0.25">
      <c r="A119" s="103" t="s">
        <v>157</v>
      </c>
      <c r="B119" s="103"/>
    </row>
    <row r="120" spans="1:2" x14ac:dyDescent="0.25">
      <c r="A120" s="103" t="s">
        <v>158</v>
      </c>
      <c r="B120" s="103"/>
    </row>
    <row r="121" spans="1:2" x14ac:dyDescent="0.25">
      <c r="A121" s="103"/>
      <c r="B121" s="103"/>
    </row>
    <row r="122" spans="1:2" x14ac:dyDescent="0.25">
      <c r="A122" s="103" t="s">
        <v>159</v>
      </c>
      <c r="B122" s="103"/>
    </row>
    <row r="123" spans="1:2" x14ac:dyDescent="0.25">
      <c r="A123" s="103" t="s">
        <v>160</v>
      </c>
      <c r="B123" s="103"/>
    </row>
    <row r="124" spans="1:2" x14ac:dyDescent="0.25">
      <c r="A124" s="103" t="s">
        <v>161</v>
      </c>
      <c r="B124" s="103"/>
    </row>
    <row r="125" spans="1:2" x14ac:dyDescent="0.25">
      <c r="A125" s="104" t="s">
        <v>162</v>
      </c>
      <c r="B125" s="104"/>
    </row>
    <row r="126" spans="1:2" x14ac:dyDescent="0.25">
      <c r="A126" s="103"/>
      <c r="B126" s="103"/>
    </row>
    <row r="127" spans="1:2" x14ac:dyDescent="0.25">
      <c r="A127" s="103"/>
      <c r="B127" s="103"/>
    </row>
    <row r="128" spans="1:2" x14ac:dyDescent="0.25">
      <c r="A128" s="11"/>
      <c r="B128" s="31"/>
    </row>
  </sheetData>
  <mergeCells count="31">
    <mergeCell ref="A108:B108"/>
    <mergeCell ref="A3:B3"/>
    <mergeCell ref="A4:A5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20:B120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7:B127"/>
    <mergeCell ref="A121:B121"/>
    <mergeCell ref="A122:B122"/>
    <mergeCell ref="A123:B123"/>
    <mergeCell ref="A124:B124"/>
    <mergeCell ref="A125:B125"/>
    <mergeCell ref="A126:B126"/>
  </mergeCells>
  <hyperlinks>
    <hyperlink ref="A1" location="Index!A1" display="Index" xr:uid="{00000000-0004-0000-2B00-000000000000}"/>
    <hyperlink ref="A125" r:id="rId1" display="mailto:info@stats.govt.nz" xr:uid="{00000000-0004-0000-2B00-000001000000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128"/>
  <sheetViews>
    <sheetView workbookViewId="0"/>
  </sheetViews>
  <sheetFormatPr defaultRowHeight="15" x14ac:dyDescent="0.25"/>
  <cols>
    <col min="1" max="1" width="57.85546875" style="15" customWidth="1"/>
    <col min="2" max="2" width="39.2851562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3" spans="1:7" ht="15" customHeight="1" x14ac:dyDescent="0.25">
      <c r="A3" s="105" t="s">
        <v>46</v>
      </c>
      <c r="B3" s="105"/>
      <c r="D3" s="16" t="s">
        <v>163</v>
      </c>
      <c r="E3" s="16" t="s">
        <v>164</v>
      </c>
      <c r="F3" s="1"/>
      <c r="G3" s="16"/>
    </row>
    <row r="4" spans="1:7" x14ac:dyDescent="0.25">
      <c r="A4" s="106"/>
      <c r="B4" s="28" t="s">
        <v>24</v>
      </c>
    </row>
    <row r="5" spans="1:7" x14ac:dyDescent="0.25">
      <c r="A5" s="106"/>
      <c r="B5" s="28" t="s">
        <v>166</v>
      </c>
    </row>
    <row r="6" spans="1:7" x14ac:dyDescent="0.25">
      <c r="A6" s="12" t="s">
        <v>48</v>
      </c>
      <c r="B6" s="29"/>
    </row>
    <row r="7" spans="1:7" x14ac:dyDescent="0.25">
      <c r="A7" s="12" t="s">
        <v>49</v>
      </c>
      <c r="B7" s="31">
        <v>-213</v>
      </c>
      <c r="D7" s="33">
        <f>+B7/Population!B7*1000</f>
        <v>-6.3204747774480712</v>
      </c>
      <c r="E7" s="33">
        <f>+B7/'Rating units'!B7*1000</f>
        <v>-13.83386373968955</v>
      </c>
    </row>
    <row r="8" spans="1:7" x14ac:dyDescent="0.25">
      <c r="A8" s="12" t="s">
        <v>50</v>
      </c>
      <c r="B8" s="31" t="s">
        <v>51</v>
      </c>
      <c r="D8" s="33"/>
      <c r="E8" s="33"/>
    </row>
    <row r="9" spans="1:7" x14ac:dyDescent="0.25">
      <c r="A9" s="12" t="s">
        <v>52</v>
      </c>
      <c r="B9" s="30">
        <v>250530</v>
      </c>
      <c r="D9" s="33">
        <f>+B9/Population!B9*1000</f>
        <v>155.18458870168485</v>
      </c>
      <c r="E9" s="33">
        <f>+B9/'Rating units'!B9*1000</f>
        <v>472.88369775308047</v>
      </c>
    </row>
    <row r="10" spans="1:7" x14ac:dyDescent="0.25">
      <c r="A10" s="12" t="s">
        <v>53</v>
      </c>
      <c r="B10" s="31" t="s">
        <v>51</v>
      </c>
      <c r="D10" s="33"/>
      <c r="E10" s="33"/>
    </row>
    <row r="11" spans="1:7" x14ac:dyDescent="0.25">
      <c r="A11" s="12" t="s">
        <v>54</v>
      </c>
      <c r="B11" s="31" t="s">
        <v>51</v>
      </c>
      <c r="D11" s="33"/>
      <c r="E11" s="33"/>
    </row>
    <row r="12" spans="1:7" x14ac:dyDescent="0.25">
      <c r="A12" s="12" t="s">
        <v>55</v>
      </c>
      <c r="B12" s="31">
        <v>31</v>
      </c>
      <c r="D12" s="33"/>
      <c r="E12" s="33"/>
    </row>
    <row r="13" spans="1:7" x14ac:dyDescent="0.25">
      <c r="A13" s="12" t="s">
        <v>56</v>
      </c>
      <c r="B13" s="31" t="s">
        <v>51</v>
      </c>
      <c r="D13" s="33"/>
      <c r="E13" s="33"/>
    </row>
    <row r="14" spans="1:7" x14ac:dyDescent="0.25">
      <c r="A14" s="12" t="s">
        <v>57</v>
      </c>
      <c r="B14" s="30">
        <v>24252</v>
      </c>
      <c r="D14" s="33"/>
      <c r="E14" s="33"/>
    </row>
    <row r="15" spans="1:7" x14ac:dyDescent="0.25">
      <c r="A15" s="12" t="s">
        <v>58</v>
      </c>
      <c r="B15" s="30">
        <v>4442</v>
      </c>
      <c r="D15" s="33">
        <f>+B15/Population!B15*1000</f>
        <v>435.49019607843138</v>
      </c>
      <c r="E15" s="33">
        <f>+B15/'Rating units'!B15*1000</f>
        <v>589.75039830058415</v>
      </c>
    </row>
    <row r="16" spans="1:7" x14ac:dyDescent="0.25">
      <c r="A16" s="12" t="s">
        <v>59</v>
      </c>
      <c r="B16" s="30">
        <v>22763</v>
      </c>
      <c r="D16" s="33"/>
      <c r="E16" s="33"/>
    </row>
    <row r="17" spans="1:5" x14ac:dyDescent="0.25">
      <c r="A17" s="12" t="s">
        <v>60</v>
      </c>
      <c r="B17" s="30">
        <v>2474</v>
      </c>
      <c r="D17" s="33">
        <f>+B17/Population!B17*1000</f>
        <v>277.97752808988764</v>
      </c>
      <c r="E17" s="33">
        <f>+B17/'Rating units'!B17*1000</f>
        <v>520.84210526315792</v>
      </c>
    </row>
    <row r="18" spans="1:5" x14ac:dyDescent="0.25">
      <c r="A18" s="12" t="s">
        <v>61</v>
      </c>
      <c r="B18" s="30">
        <v>4069</v>
      </c>
      <c r="D18" s="33">
        <f>+B18/Population!B18*1000</f>
        <v>299.19117647058823</v>
      </c>
      <c r="E18" s="33">
        <f>+B18/'Rating units'!B18*1000</f>
        <v>526.66321511778415</v>
      </c>
    </row>
    <row r="19" spans="1:5" x14ac:dyDescent="0.25">
      <c r="A19" s="12" t="s">
        <v>62</v>
      </c>
      <c r="B19" s="30">
        <v>5027</v>
      </c>
      <c r="D19" s="33">
        <f>+B19/Population!B19*1000</f>
        <v>255.17766497461929</v>
      </c>
      <c r="E19" s="33">
        <f>+B19/'Rating units'!B19*1000</f>
        <v>363.35381279363929</v>
      </c>
    </row>
    <row r="20" spans="1:5" x14ac:dyDescent="0.25">
      <c r="A20" s="12" t="s">
        <v>63</v>
      </c>
      <c r="B20" s="31">
        <v>598</v>
      </c>
      <c r="D20" s="33">
        <f>+B20/Population!B20*1000</f>
        <v>980.32786885245901</v>
      </c>
      <c r="E20" s="33">
        <f>+B20/'Rating units'!B20*1000</f>
        <v>1073.6086175942551</v>
      </c>
    </row>
    <row r="21" spans="1:5" x14ac:dyDescent="0.25">
      <c r="A21" s="12" t="s">
        <v>64</v>
      </c>
      <c r="B21" s="30">
        <v>158733</v>
      </c>
      <c r="D21" s="33">
        <f>+B21/Population!B21*1000</f>
        <v>423.40090690850894</v>
      </c>
      <c r="E21" s="33">
        <f>+B21/'Rating units'!B21*1000</f>
        <v>963.36689547184244</v>
      </c>
    </row>
    <row r="22" spans="1:5" x14ac:dyDescent="0.25">
      <c r="A22" s="12" t="s">
        <v>65</v>
      </c>
      <c r="B22" s="30">
        <v>3934</v>
      </c>
      <c r="D22" s="33">
        <f>+B22/Population!B22*1000</f>
        <v>225.44412607449857</v>
      </c>
      <c r="E22" s="33">
        <f>+B22/'Rating units'!B22*1000</f>
        <v>302.63866451265483</v>
      </c>
    </row>
    <row r="23" spans="1:5" x14ac:dyDescent="0.25">
      <c r="A23" s="12" t="s">
        <v>66</v>
      </c>
      <c r="B23" s="30">
        <v>23033</v>
      </c>
      <c r="D23" s="33">
        <f>+B23/Population!B23*1000</f>
        <v>181.36220472440945</v>
      </c>
      <c r="E23" s="33">
        <f>+B23/'Rating units'!B23*1000</f>
        <v>414.6279994959587</v>
      </c>
    </row>
    <row r="24" spans="1:5" x14ac:dyDescent="0.25">
      <c r="A24" s="12" t="s">
        <v>67</v>
      </c>
      <c r="B24" s="30">
        <v>24672</v>
      </c>
      <c r="D24" s="33">
        <f>+B24/Population!B24*1000</f>
        <v>397.93548387096774</v>
      </c>
      <c r="E24" s="33">
        <f>+B24/'Rating units'!B24*1000</f>
        <v>614.23556650982152</v>
      </c>
    </row>
    <row r="25" spans="1:5" x14ac:dyDescent="0.25">
      <c r="A25" s="12" t="s">
        <v>68</v>
      </c>
      <c r="B25" s="31" t="s">
        <v>51</v>
      </c>
      <c r="D25" s="33"/>
      <c r="E25" s="33"/>
    </row>
    <row r="26" spans="1:5" x14ac:dyDescent="0.25">
      <c r="A26" s="12" t="s">
        <v>69</v>
      </c>
      <c r="B26" s="30">
        <v>17648</v>
      </c>
      <c r="D26" s="33">
        <f>+B26/Population!B26*1000</f>
        <v>369.20502092050214</v>
      </c>
      <c r="E26" s="33">
        <f>+B26/'Rating units'!B26*1000</f>
        <v>746.84722809987306</v>
      </c>
    </row>
    <row r="27" spans="1:5" x14ac:dyDescent="0.25">
      <c r="A27" s="12" t="s">
        <v>70</v>
      </c>
      <c r="B27" s="30">
        <v>2761</v>
      </c>
      <c r="D27" s="33">
        <f>+B27/Population!B27*1000</f>
        <v>221.76706827309238</v>
      </c>
      <c r="E27" s="33">
        <f>+B27/'Rating units'!B27*1000</f>
        <v>456.96789142667996</v>
      </c>
    </row>
    <row r="28" spans="1:5" x14ac:dyDescent="0.25">
      <c r="A28" s="12" t="s">
        <v>71</v>
      </c>
      <c r="B28" s="30">
        <v>3030</v>
      </c>
      <c r="D28" s="33"/>
      <c r="E28" s="33"/>
    </row>
    <row r="29" spans="1:5" x14ac:dyDescent="0.25">
      <c r="A29" s="12" t="s">
        <v>72</v>
      </c>
      <c r="B29" s="31">
        <v>0</v>
      </c>
      <c r="D29" s="33">
        <f>+B29/Population!B29*1000</f>
        <v>0</v>
      </c>
      <c r="E29" s="33">
        <f>+B29/'Rating units'!B29*1000</f>
        <v>0</v>
      </c>
    </row>
    <row r="30" spans="1:5" x14ac:dyDescent="0.25">
      <c r="A30" s="12" t="s">
        <v>73</v>
      </c>
      <c r="B30" s="30">
        <v>4882</v>
      </c>
      <c r="D30" s="33">
        <f>+B30/Population!B30*1000</f>
        <v>30.285359801488834</v>
      </c>
      <c r="E30" s="33">
        <f>+B30/'Rating units'!B30*1000</f>
        <v>86.254416961130744</v>
      </c>
    </row>
    <row r="31" spans="1:5" x14ac:dyDescent="0.25">
      <c r="A31" s="12" t="s">
        <v>74</v>
      </c>
      <c r="B31" s="30">
        <v>13591</v>
      </c>
      <c r="D31" s="33">
        <f>+B31/Population!B31*1000</f>
        <v>172.91348600508906</v>
      </c>
      <c r="E31" s="33">
        <f>+B31/'Rating units'!B31*1000</f>
        <v>441.62469536961817</v>
      </c>
    </row>
    <row r="32" spans="1:5" x14ac:dyDescent="0.25">
      <c r="A32" s="12" t="s">
        <v>75</v>
      </c>
      <c r="B32" s="30">
        <v>2776</v>
      </c>
      <c r="D32" s="33">
        <f>+B32/Population!B32*1000</f>
        <v>141.99488491048592</v>
      </c>
      <c r="E32" s="33">
        <f>+B32/'Rating units'!B32*1000</f>
        <v>260.19308276314558</v>
      </c>
    </row>
    <row r="33" spans="1:5" x14ac:dyDescent="0.25">
      <c r="A33" s="12" t="s">
        <v>76</v>
      </c>
      <c r="B33" s="31">
        <v>33</v>
      </c>
      <c r="D33" s="33"/>
      <c r="E33" s="33"/>
    </row>
    <row r="34" spans="1:5" x14ac:dyDescent="0.25">
      <c r="A34" s="12" t="s">
        <v>77</v>
      </c>
      <c r="B34" s="30">
        <v>16246</v>
      </c>
      <c r="D34" s="33">
        <f>+B34/Population!B34*1000</f>
        <v>509.27899686520374</v>
      </c>
      <c r="E34" s="33">
        <f>+B34/'Rating units'!B34*1000</f>
        <v>898.81051175656989</v>
      </c>
    </row>
    <row r="35" spans="1:5" x14ac:dyDescent="0.25">
      <c r="A35" s="12" t="s">
        <v>78</v>
      </c>
      <c r="B35" s="30">
        <v>6267</v>
      </c>
      <c r="D35" s="33">
        <f>+B35/Population!B35*1000</f>
        <v>493.46456692913387</v>
      </c>
      <c r="E35" s="33">
        <f>+B35/'Rating units'!B35*1000</f>
        <v>782.98350824587703</v>
      </c>
    </row>
    <row r="36" spans="1:5" x14ac:dyDescent="0.25">
      <c r="A36" s="12" t="s">
        <v>79</v>
      </c>
      <c r="B36" s="30">
        <v>20916</v>
      </c>
      <c r="D36" s="33">
        <f>+B36/Population!B36*1000</f>
        <v>202.28239845261123</v>
      </c>
      <c r="E36" s="33">
        <f>+B36/'Rating units'!B36*1000</f>
        <v>539.08605891904426</v>
      </c>
    </row>
    <row r="37" spans="1:5" x14ac:dyDescent="0.25">
      <c r="A37" s="12" t="s">
        <v>80</v>
      </c>
      <c r="B37" s="30">
        <v>7766</v>
      </c>
      <c r="D37" s="33">
        <f>+B37/Population!B37*1000</f>
        <v>141.97440585009142</v>
      </c>
      <c r="E37" s="33">
        <f>+B37/'Rating units'!B37*1000</f>
        <v>308.05236017453393</v>
      </c>
    </row>
    <row r="38" spans="1:5" x14ac:dyDescent="0.25">
      <c r="A38" s="12" t="s">
        <v>81</v>
      </c>
      <c r="B38" s="30">
        <v>1673</v>
      </c>
      <c r="D38" s="33">
        <f>+B38/Population!B38*1000</f>
        <v>448.52546916890077</v>
      </c>
      <c r="E38" s="33">
        <f>+B38/'Rating units'!B38*1000</f>
        <v>491.19201409277747</v>
      </c>
    </row>
    <row r="39" spans="1:5" x14ac:dyDescent="0.25">
      <c r="A39" s="12" t="s">
        <v>82</v>
      </c>
      <c r="B39" s="30">
        <v>16148</v>
      </c>
      <c r="D39" s="33">
        <f>+B39/Population!B39*1000</f>
        <v>744.14746543778801</v>
      </c>
      <c r="E39" s="33">
        <f>+B39/'Rating units'!B39*1000</f>
        <v>1135.8233101216852</v>
      </c>
    </row>
    <row r="40" spans="1:5" x14ac:dyDescent="0.25">
      <c r="A40" s="12" t="s">
        <v>83</v>
      </c>
      <c r="B40" s="30">
        <v>7620</v>
      </c>
      <c r="D40" s="33">
        <f>+B40/Population!B40*1000</f>
        <v>146.25719769673702</v>
      </c>
      <c r="E40" s="33">
        <f>+B40/'Rating units'!B40*1000</f>
        <v>310.85546444743608</v>
      </c>
    </row>
    <row r="41" spans="1:5" x14ac:dyDescent="0.25">
      <c r="A41" s="12" t="s">
        <v>84</v>
      </c>
      <c r="B41" s="31">
        <v>-451</v>
      </c>
      <c r="D41" s="33">
        <f>+B41/Population!B41*1000</f>
        <v>-66.32352941176471</v>
      </c>
      <c r="E41" s="33">
        <f>+B41/'Rating units'!B41*1000</f>
        <v>-154.03005464480873</v>
      </c>
    </row>
    <row r="42" spans="1:5" x14ac:dyDescent="0.25">
      <c r="A42" s="12" t="s">
        <v>85</v>
      </c>
      <c r="B42" s="30">
        <v>2441</v>
      </c>
      <c r="D42" s="33">
        <f>+B42/Population!B42*1000</f>
        <v>540.04424778761063</v>
      </c>
      <c r="E42" s="33">
        <f>+B42/'Rating units'!B42*1000</f>
        <v>549.52723998199008</v>
      </c>
    </row>
    <row r="43" spans="1:5" x14ac:dyDescent="0.25">
      <c r="A43" s="12" t="s">
        <v>86</v>
      </c>
      <c r="B43" s="30">
        <v>13304</v>
      </c>
      <c r="D43" s="33">
        <f>+B43/Population!B43*1000</f>
        <v>446.44295302013421</v>
      </c>
      <c r="E43" s="33">
        <f>+B43/'Rating units'!B43*1000</f>
        <v>909.42648164604554</v>
      </c>
    </row>
    <row r="44" spans="1:5" x14ac:dyDescent="0.25">
      <c r="A44" s="12" t="s">
        <v>87</v>
      </c>
      <c r="B44" s="30">
        <v>7446</v>
      </c>
      <c r="D44" s="33"/>
      <c r="E44" s="33"/>
    </row>
    <row r="45" spans="1:5" x14ac:dyDescent="0.25">
      <c r="A45" s="12" t="s">
        <v>88</v>
      </c>
      <c r="B45" s="31" t="s">
        <v>51</v>
      </c>
      <c r="D45" s="33"/>
      <c r="E45" s="33"/>
    </row>
    <row r="46" spans="1:5" x14ac:dyDescent="0.25">
      <c r="A46" s="12" t="s">
        <v>89</v>
      </c>
      <c r="B46" s="30">
        <v>23795</v>
      </c>
      <c r="D46" s="33">
        <f>+B46/Population!B46*1000</f>
        <v>522.96703296703299</v>
      </c>
      <c r="E46" s="33">
        <f>+B46/'Rating units'!B46*1000</f>
        <v>898.63665546281959</v>
      </c>
    </row>
    <row r="47" spans="1:5" x14ac:dyDescent="0.25">
      <c r="A47" s="12" t="s">
        <v>90</v>
      </c>
      <c r="B47" s="31">
        <v>-824</v>
      </c>
      <c r="D47" s="33">
        <f>+B47/Population!B47*1000</f>
        <v>-33.49593495934959</v>
      </c>
      <c r="E47" s="33">
        <f>+B47/'Rating units'!B47*1000</f>
        <v>-67.596390484003294</v>
      </c>
    </row>
    <row r="48" spans="1:5" x14ac:dyDescent="0.25">
      <c r="A48" s="12" t="s">
        <v>91</v>
      </c>
      <c r="B48" s="30">
        <v>8651</v>
      </c>
      <c r="D48" s="33">
        <f>+B48/Population!B48*1000</f>
        <v>253.69501466275662</v>
      </c>
      <c r="E48" s="33">
        <f>+B48/'Rating units'!B48*1000</f>
        <v>570.65020217811468</v>
      </c>
    </row>
    <row r="49" spans="1:5" x14ac:dyDescent="0.25">
      <c r="A49" s="12" t="s">
        <v>92</v>
      </c>
      <c r="B49" s="30">
        <v>11757</v>
      </c>
      <c r="D49" s="33">
        <f>+B49/Population!B49*1000</f>
        <v>192.42225859247137</v>
      </c>
      <c r="E49" s="33">
        <f>+B49/'Rating units'!B49*1000</f>
        <v>456.35213290377675</v>
      </c>
    </row>
    <row r="50" spans="1:5" x14ac:dyDescent="0.25">
      <c r="A50" s="12" t="s">
        <v>93</v>
      </c>
      <c r="B50" s="30">
        <v>9665</v>
      </c>
      <c r="D50" s="33">
        <f>+B50/Population!B50*1000</f>
        <v>191.00790513833994</v>
      </c>
      <c r="E50" s="33">
        <f>+B50/'Rating units'!B50*1000</f>
        <v>440.27879008746356</v>
      </c>
    </row>
    <row r="51" spans="1:5" x14ac:dyDescent="0.25">
      <c r="A51" s="12" t="s">
        <v>94</v>
      </c>
      <c r="B51" s="30">
        <v>22944</v>
      </c>
      <c r="D51" s="33">
        <f>+B51/Population!B51*1000</f>
        <v>287.51879699248121</v>
      </c>
      <c r="E51" s="33">
        <f>+B51/'Rating units'!B51*1000</f>
        <v>654.08518159530195</v>
      </c>
    </row>
    <row r="52" spans="1:5" x14ac:dyDescent="0.25">
      <c r="A52" s="12" t="s">
        <v>95</v>
      </c>
      <c r="B52" s="31" t="s">
        <v>51</v>
      </c>
      <c r="D52" s="33"/>
      <c r="E52" s="33"/>
    </row>
    <row r="53" spans="1:5" x14ac:dyDescent="0.25">
      <c r="A53" s="12" t="s">
        <v>96</v>
      </c>
      <c r="B53" s="30">
        <v>10105</v>
      </c>
      <c r="D53" s="33"/>
      <c r="E53" s="33"/>
    </row>
    <row r="54" spans="1:5" x14ac:dyDescent="0.25">
      <c r="A54" s="12" t="s">
        <v>97</v>
      </c>
      <c r="B54" s="30">
        <v>2074</v>
      </c>
      <c r="D54" s="33">
        <f>+B54/Population!B54*1000</f>
        <v>235.14739229024946</v>
      </c>
      <c r="E54" s="33">
        <f>+B54/'Rating units'!B54*1000</f>
        <v>372.48563218390808</v>
      </c>
    </row>
    <row r="55" spans="1:5" x14ac:dyDescent="0.25">
      <c r="A55" s="12" t="s">
        <v>98</v>
      </c>
      <c r="B55" s="30">
        <v>11119</v>
      </c>
      <c r="D55" s="33"/>
      <c r="E55" s="33"/>
    </row>
    <row r="56" spans="1:5" x14ac:dyDescent="0.25">
      <c r="A56" s="12" t="s">
        <v>99</v>
      </c>
      <c r="B56" s="30">
        <v>2642</v>
      </c>
      <c r="D56" s="33">
        <f>+B56/Population!B56*1000</f>
        <v>264.72945891783564</v>
      </c>
      <c r="E56" s="33">
        <f>+B56/'Rating units'!B56*1000</f>
        <v>485.2157943067034</v>
      </c>
    </row>
    <row r="57" spans="1:5" x14ac:dyDescent="0.25">
      <c r="A57" s="12" t="s">
        <v>100</v>
      </c>
      <c r="B57" s="30">
        <v>40567</v>
      </c>
      <c r="D57" s="33">
        <f>+B57/Population!B57*1000</f>
        <v>470.06952491309386</v>
      </c>
      <c r="E57" s="33">
        <f>+B57/'Rating units'!B57*1000</f>
        <v>1239.2167644183774</v>
      </c>
    </row>
    <row r="58" spans="1:5" x14ac:dyDescent="0.25">
      <c r="A58" s="12" t="s">
        <v>101</v>
      </c>
      <c r="B58" s="31" t="s">
        <v>51</v>
      </c>
      <c r="D58" s="33"/>
      <c r="E58" s="33"/>
    </row>
    <row r="59" spans="1:5" x14ac:dyDescent="0.25">
      <c r="A59" s="12" t="s">
        <v>102</v>
      </c>
      <c r="B59" s="30">
        <v>23332</v>
      </c>
      <c r="D59" s="33">
        <f>+B59/Population!B59*1000</f>
        <v>421.15523465703967</v>
      </c>
      <c r="E59" s="33">
        <f>+B59/'Rating units'!B59*1000</f>
        <v>1276.5771187831701</v>
      </c>
    </row>
    <row r="60" spans="1:5" x14ac:dyDescent="0.25">
      <c r="A60" s="12" t="s">
        <v>103</v>
      </c>
      <c r="B60" s="30">
        <v>11517</v>
      </c>
      <c r="D60" s="33">
        <f>+B60/Population!B60*1000</f>
        <v>331.90201729106627</v>
      </c>
      <c r="E60" s="33">
        <f>+B60/'Rating units'!B60*1000</f>
        <v>514.15178571428578</v>
      </c>
    </row>
    <row r="61" spans="1:5" x14ac:dyDescent="0.25">
      <c r="A61" s="12" t="s">
        <v>104</v>
      </c>
      <c r="B61" s="30">
        <v>7072</v>
      </c>
      <c r="D61" s="33">
        <f>+B61/Population!B61*1000</f>
        <v>477.83783783783787</v>
      </c>
      <c r="E61" s="33">
        <f>+B61/'Rating units'!B61*1000</f>
        <v>779.71334068357226</v>
      </c>
    </row>
    <row r="62" spans="1:5" x14ac:dyDescent="0.25">
      <c r="A62" s="12" t="s">
        <v>105</v>
      </c>
      <c r="B62" s="31" t="s">
        <v>51</v>
      </c>
      <c r="D62" s="33"/>
      <c r="E62" s="33"/>
    </row>
    <row r="63" spans="1:5" x14ac:dyDescent="0.25">
      <c r="A63" s="12" t="s">
        <v>106</v>
      </c>
      <c r="B63" s="30">
        <v>13748</v>
      </c>
      <c r="D63" s="33">
        <f>+B63/Population!B63*1000</f>
        <v>195.00709219858157</v>
      </c>
      <c r="E63" s="33">
        <f>+B63/'Rating units'!B63*1000</f>
        <v>477.36111111111114</v>
      </c>
    </row>
    <row r="64" spans="1:5" x14ac:dyDescent="0.25">
      <c r="A64" s="12" t="s">
        <v>107</v>
      </c>
      <c r="B64" s="30">
        <v>7198</v>
      </c>
      <c r="D64" s="33">
        <f>+B64/Population!B64*1000</f>
        <v>575.84</v>
      </c>
      <c r="E64" s="33">
        <f>+B64/'Rating units'!B64*1000</f>
        <v>728.76379467449624</v>
      </c>
    </row>
    <row r="65" spans="1:5" x14ac:dyDescent="0.25">
      <c r="A65" s="12" t="s">
        <v>108</v>
      </c>
      <c r="B65" s="30">
        <v>26575</v>
      </c>
      <c r="D65" s="33">
        <f>+B65/Population!B65*1000</f>
        <v>472.86476868327406</v>
      </c>
      <c r="E65" s="33">
        <f>+B65/'Rating units'!B65*1000</f>
        <v>1144.6353964767197</v>
      </c>
    </row>
    <row r="66" spans="1:5" x14ac:dyDescent="0.25">
      <c r="A66" s="12" t="s">
        <v>109</v>
      </c>
      <c r="B66" s="30">
        <v>9414</v>
      </c>
      <c r="D66" s="33">
        <f>+B66/Population!B66*1000</f>
        <v>339.85559566787003</v>
      </c>
      <c r="E66" s="33">
        <f>+B66/'Rating units'!B66*1000</f>
        <v>631.2613156306578</v>
      </c>
    </row>
    <row r="67" spans="1:5" x14ac:dyDescent="0.25">
      <c r="A67" s="12" t="s">
        <v>110</v>
      </c>
      <c r="B67" s="30">
        <v>4488</v>
      </c>
      <c r="D67" s="33">
        <f>+B67/Population!B67*1000</f>
        <v>188.57142857142858</v>
      </c>
      <c r="E67" s="33">
        <f>+B67/'Rating units'!B67*1000</f>
        <v>420.42154566744733</v>
      </c>
    </row>
    <row r="68" spans="1:5" x14ac:dyDescent="0.25">
      <c r="A68" s="12" t="s">
        <v>111</v>
      </c>
      <c r="B68" s="30">
        <v>2450</v>
      </c>
      <c r="D68" s="33">
        <f>+B68/Population!B68*1000</f>
        <v>242.57425742574256</v>
      </c>
      <c r="E68" s="33">
        <f>+B68/'Rating units'!B68*1000</f>
        <v>374.04580152671758</v>
      </c>
    </row>
    <row r="69" spans="1:5" x14ac:dyDescent="0.25">
      <c r="A69" s="12" t="s">
        <v>112</v>
      </c>
      <c r="B69" s="30">
        <v>10417</v>
      </c>
      <c r="D69" s="33">
        <f>+B69/Population!B69*1000</f>
        <v>337.11974110032361</v>
      </c>
      <c r="E69" s="33">
        <f>+B69/'Rating units'!B69*1000</f>
        <v>494.16508538899427</v>
      </c>
    </row>
    <row r="70" spans="1:5" x14ac:dyDescent="0.25">
      <c r="A70" s="12" t="s">
        <v>113</v>
      </c>
      <c r="B70" s="31">
        <v>94</v>
      </c>
      <c r="D70" s="33"/>
      <c r="E70" s="33"/>
    </row>
    <row r="71" spans="1:5" x14ac:dyDescent="0.25">
      <c r="A71" s="12" t="s">
        <v>114</v>
      </c>
      <c r="B71" s="30">
        <v>2771</v>
      </c>
      <c r="D71" s="33">
        <f>+B71/Population!B71*1000</f>
        <v>297.95698924731187</v>
      </c>
      <c r="E71" s="33">
        <f>+B71/'Rating units'!B71*1000</f>
        <v>628.91511575124821</v>
      </c>
    </row>
    <row r="72" spans="1:5" x14ac:dyDescent="0.25">
      <c r="A72" s="12" t="s">
        <v>115</v>
      </c>
      <c r="B72" s="30">
        <v>6359</v>
      </c>
      <c r="D72" s="33"/>
      <c r="E72" s="33"/>
    </row>
    <row r="73" spans="1:5" x14ac:dyDescent="0.25">
      <c r="A73" s="12" t="s">
        <v>116</v>
      </c>
      <c r="B73" s="30">
        <v>5956</v>
      </c>
      <c r="D73" s="33">
        <f>+B73/Population!B73*1000</f>
        <v>339.37321937321934</v>
      </c>
      <c r="E73" s="33">
        <f>+B73/'Rating units'!B73*1000</f>
        <v>554.92406596478145</v>
      </c>
    </row>
    <row r="74" spans="1:5" x14ac:dyDescent="0.25">
      <c r="A74" s="12" t="s">
        <v>117</v>
      </c>
      <c r="B74" s="30">
        <v>22409</v>
      </c>
      <c r="D74" s="33">
        <f>+B74/Population!B74*1000</f>
        <v>446.39442231075697</v>
      </c>
      <c r="E74" s="33">
        <f>+B74/'Rating units'!B74*1000</f>
        <v>939.69891390950647</v>
      </c>
    </row>
    <row r="75" spans="1:5" x14ac:dyDescent="0.25">
      <c r="A75" s="12" t="s">
        <v>118</v>
      </c>
      <c r="B75" s="30">
        <v>15757</v>
      </c>
      <c r="D75" s="33">
        <f>+B75/Population!B75*1000</f>
        <v>435.27624309392263</v>
      </c>
      <c r="E75" s="33">
        <f>+B75/'Rating units'!B75*1000</f>
        <v>711.05595667870034</v>
      </c>
    </row>
    <row r="76" spans="1:5" x14ac:dyDescent="0.25">
      <c r="A76" s="12" t="s">
        <v>119</v>
      </c>
      <c r="B76" s="30">
        <v>50378</v>
      </c>
      <c r="D76" s="33">
        <f>+B76/Population!B76*1000</f>
        <v>392.96411856474259</v>
      </c>
      <c r="E76" s="33">
        <f>+B76/'Rating units'!B76*1000</f>
        <v>952.25313775895961</v>
      </c>
    </row>
    <row r="77" spans="1:5" x14ac:dyDescent="0.25">
      <c r="A77" s="12" t="s">
        <v>120</v>
      </c>
      <c r="B77" s="30">
        <v>17431</v>
      </c>
      <c r="D77" s="33">
        <f>+B77/Population!B77*1000</f>
        <v>613.76760563380287</v>
      </c>
      <c r="E77" s="33">
        <f>+B77/'Rating units'!B77*1000</f>
        <v>642.5128121334227</v>
      </c>
    </row>
    <row r="78" spans="1:5" x14ac:dyDescent="0.25">
      <c r="A78" s="12" t="s">
        <v>121</v>
      </c>
      <c r="B78" s="30">
        <v>3088</v>
      </c>
      <c r="D78" s="33">
        <f>+B78/Population!B78*1000</f>
        <v>66.124197002141329</v>
      </c>
      <c r="E78" s="33">
        <f>+B78/'Rating units'!B78*1000</f>
        <v>136.64321430151776</v>
      </c>
    </row>
    <row r="79" spans="1:5" x14ac:dyDescent="0.25">
      <c r="A79" s="12" t="s">
        <v>122</v>
      </c>
      <c r="B79" s="30">
        <v>6493</v>
      </c>
      <c r="D79" s="33">
        <f>+B79/Population!B79*1000</f>
        <v>152.41784037558688</v>
      </c>
      <c r="E79" s="33">
        <f>+B79/'Rating units'!B79*1000</f>
        <v>384.74757051433988</v>
      </c>
    </row>
    <row r="80" spans="1:5" x14ac:dyDescent="0.25">
      <c r="A80" s="12" t="s">
        <v>123</v>
      </c>
      <c r="B80" s="30">
        <v>21803</v>
      </c>
      <c r="D80" s="33">
        <f>+B80/Population!B80*1000</f>
        <v>306.22191011235952</v>
      </c>
      <c r="E80" s="33">
        <f>+B80/'Rating units'!B80*1000</f>
        <v>752.24261661606408</v>
      </c>
    </row>
    <row r="81" spans="1:5" x14ac:dyDescent="0.25">
      <c r="A81" s="12" t="s">
        <v>124</v>
      </c>
      <c r="B81" s="30">
        <v>34520</v>
      </c>
      <c r="D81" s="33"/>
      <c r="E81" s="33"/>
    </row>
    <row r="82" spans="1:5" x14ac:dyDescent="0.25">
      <c r="A82" s="12" t="s">
        <v>125</v>
      </c>
      <c r="B82" s="30">
        <v>10233</v>
      </c>
      <c r="D82" s="33">
        <f>+B82/Population!B82*1000</f>
        <v>177.04152249134947</v>
      </c>
      <c r="E82" s="33">
        <f>+B82/'Rating units'!B82*1000</f>
        <v>425.06438481349176</v>
      </c>
    </row>
    <row r="83" spans="1:5" x14ac:dyDescent="0.25">
      <c r="A83" s="12" t="s">
        <v>126</v>
      </c>
      <c r="B83" s="30">
        <v>3141</v>
      </c>
      <c r="D83" s="33">
        <f>+B83/Population!B83*1000</f>
        <v>395.09433962264148</v>
      </c>
      <c r="E83" s="33">
        <f>+B83/'Rating units'!B83*1000</f>
        <v>350.24531668153435</v>
      </c>
    </row>
    <row r="84" spans="1:5" x14ac:dyDescent="0.25">
      <c r="A84" s="12" t="s">
        <v>127</v>
      </c>
      <c r="B84" s="30">
        <v>8989</v>
      </c>
      <c r="D84" s="33">
        <f>+B84/Population!B84*1000</f>
        <v>174.20542635658916</v>
      </c>
      <c r="E84" s="33">
        <f>+B84/'Rating units'!B84*1000</f>
        <v>431.56176484708817</v>
      </c>
    </row>
    <row r="85" spans="1:5" x14ac:dyDescent="0.25">
      <c r="A85" s="12" t="s">
        <v>128</v>
      </c>
      <c r="B85" s="30">
        <v>4029</v>
      </c>
      <c r="D85" s="33">
        <f>+B85/Population!B85*1000</f>
        <v>494.35582822085888</v>
      </c>
      <c r="E85" s="33">
        <f>+B85/'Rating units'!B85*1000</f>
        <v>553.73831775700933</v>
      </c>
    </row>
    <row r="86" spans="1:5" x14ac:dyDescent="0.25">
      <c r="A86" s="12" t="s">
        <v>129</v>
      </c>
      <c r="B86" s="31" t="s">
        <v>51</v>
      </c>
      <c r="D86" s="33"/>
      <c r="E86" s="33"/>
    </row>
    <row r="87" spans="1:5" x14ac:dyDescent="0.25">
      <c r="A87" s="12" t="s">
        <v>130</v>
      </c>
      <c r="B87" s="30">
        <v>4759</v>
      </c>
      <c r="D87" s="33">
        <f>+B87/Population!B87*1000</f>
        <v>215.3393665158371</v>
      </c>
      <c r="E87" s="33">
        <f>+B87/'Rating units'!B87*1000</f>
        <v>360.47568550219665</v>
      </c>
    </row>
    <row r="88" spans="1:5" x14ac:dyDescent="0.25">
      <c r="A88" s="12" t="s">
        <v>131</v>
      </c>
      <c r="B88" s="30">
        <v>8844</v>
      </c>
      <c r="D88" s="33">
        <f>+B88/Population!B88*1000</f>
        <v>915.52795031055905</v>
      </c>
      <c r="E88" s="33">
        <f>+B88/'Rating units'!B88*1000</f>
        <v>1505.6179775280898</v>
      </c>
    </row>
    <row r="89" spans="1:5" x14ac:dyDescent="0.25">
      <c r="A89" s="12" t="s">
        <v>132</v>
      </c>
      <c r="B89" s="30">
        <v>8315</v>
      </c>
      <c r="D89" s="33">
        <f>+B89/Population!B89*1000</f>
        <v>189.84018264840182</v>
      </c>
      <c r="E89" s="33">
        <f>+B89/'Rating units'!B89*1000</f>
        <v>397.20072609152572</v>
      </c>
    </row>
    <row r="90" spans="1:5" x14ac:dyDescent="0.25">
      <c r="A90" s="12" t="s">
        <v>133</v>
      </c>
      <c r="B90" s="30">
        <v>75619</v>
      </c>
      <c r="D90" s="33">
        <f>+B90/Population!B90*1000</f>
        <v>363.72775372775374</v>
      </c>
      <c r="E90" s="33">
        <f>+B90/'Rating units'!B90*1000</f>
        <v>983.49547393611488</v>
      </c>
    </row>
    <row r="91" spans="1:5" x14ac:dyDescent="0.25">
      <c r="A91" s="12" t="s">
        <v>134</v>
      </c>
      <c r="B91" s="30">
        <v>2802</v>
      </c>
      <c r="D91" s="33"/>
      <c r="E91" s="33"/>
    </row>
    <row r="92" spans="1:5" x14ac:dyDescent="0.25">
      <c r="A92" s="12" t="s">
        <v>135</v>
      </c>
      <c r="B92" s="30">
        <v>17270</v>
      </c>
      <c r="D92" s="33">
        <f>+B92/Population!B92*1000</f>
        <v>361.29707112970709</v>
      </c>
      <c r="E92" s="33">
        <f>+B92/'Rating units'!B92*1000</f>
        <v>837.37393328161374</v>
      </c>
    </row>
    <row r="93" spans="1:5" x14ac:dyDescent="0.25">
      <c r="A93" s="12" t="s">
        <v>136</v>
      </c>
      <c r="B93" s="30">
        <v>5661</v>
      </c>
      <c r="D93" s="33">
        <f>+B93/Population!B93*1000</f>
        <v>646.23287671232879</v>
      </c>
      <c r="E93" s="33">
        <f>+B93/'Rating units'!B93*1000</f>
        <v>852.94560795540156</v>
      </c>
    </row>
    <row r="94" spans="1:5" x14ac:dyDescent="0.25">
      <c r="A94" s="12" t="s">
        <v>137</v>
      </c>
      <c r="B94" s="30">
        <v>14269</v>
      </c>
      <c r="D94" s="33">
        <f>+B94/Population!B94*1000</f>
        <v>407.68571428571425</v>
      </c>
      <c r="E94" s="33">
        <f>+B94/'Rating units'!B94*1000</f>
        <v>856.63684937263622</v>
      </c>
    </row>
    <row r="95" spans="1:5" x14ac:dyDescent="0.25">
      <c r="A95" s="12" t="s">
        <v>138</v>
      </c>
      <c r="B95" s="30">
        <v>24823</v>
      </c>
      <c r="D95" s="33">
        <f>+B95/Population!B95*1000</f>
        <v>283.36757990867579</v>
      </c>
      <c r="E95" s="33">
        <f>+B95/'Rating units'!B95*1000</f>
        <v>571.76091212714493</v>
      </c>
    </row>
    <row r="96" spans="1:5" x14ac:dyDescent="0.25">
      <c r="A96" s="12" t="s">
        <v>139</v>
      </c>
      <c r="B96" s="31">
        <v>28</v>
      </c>
      <c r="D96" s="33"/>
      <c r="E96" s="33"/>
    </row>
    <row r="97" spans="1:5" x14ac:dyDescent="0.25">
      <c r="A97" s="12" t="s">
        <v>140</v>
      </c>
      <c r="B97" s="31">
        <v>0</v>
      </c>
      <c r="D97" s="33"/>
      <c r="E97" s="33"/>
    </row>
    <row r="98" spans="1:5" x14ac:dyDescent="0.25">
      <c r="A98" s="12" t="s">
        <v>141</v>
      </c>
      <c r="B98" s="30">
        <v>1302989</v>
      </c>
      <c r="D98" s="33"/>
      <c r="E98" s="33"/>
    </row>
    <row r="99" spans="1:5" x14ac:dyDescent="0.25">
      <c r="A99" s="107" t="s">
        <v>142</v>
      </c>
      <c r="B99" s="107"/>
    </row>
    <row r="100" spans="1:5" x14ac:dyDescent="0.25">
      <c r="A100" s="103" t="s">
        <v>143</v>
      </c>
      <c r="B100" s="103"/>
    </row>
    <row r="101" spans="1:5" x14ac:dyDescent="0.25">
      <c r="A101" s="103" t="s">
        <v>144</v>
      </c>
      <c r="B101" s="103"/>
    </row>
    <row r="102" spans="1:5" x14ac:dyDescent="0.25">
      <c r="A102" s="103"/>
      <c r="B102" s="103"/>
    </row>
    <row r="103" spans="1:5" x14ac:dyDescent="0.25">
      <c r="A103" s="107" t="s">
        <v>145</v>
      </c>
      <c r="B103" s="107"/>
    </row>
    <row r="104" spans="1:5" x14ac:dyDescent="0.25">
      <c r="A104" s="103" t="s">
        <v>146</v>
      </c>
      <c r="B104" s="103"/>
    </row>
    <row r="105" spans="1:5" x14ac:dyDescent="0.25">
      <c r="A105" s="103"/>
      <c r="B105" s="103"/>
    </row>
    <row r="106" spans="1:5" x14ac:dyDescent="0.25">
      <c r="A106" s="103" t="s">
        <v>147</v>
      </c>
      <c r="B106" s="103"/>
    </row>
    <row r="107" spans="1:5" x14ac:dyDescent="0.25">
      <c r="A107" s="103" t="s">
        <v>148</v>
      </c>
      <c r="B107" s="103"/>
    </row>
    <row r="108" spans="1:5" x14ac:dyDescent="0.25">
      <c r="A108" s="103" t="s">
        <v>149</v>
      </c>
      <c r="B108" s="103"/>
    </row>
    <row r="109" spans="1:5" x14ac:dyDescent="0.25">
      <c r="A109" s="103" t="s">
        <v>150</v>
      </c>
      <c r="B109" s="103"/>
    </row>
    <row r="110" spans="1:5" x14ac:dyDescent="0.25">
      <c r="A110" s="103" t="s">
        <v>151</v>
      </c>
      <c r="B110" s="103"/>
    </row>
    <row r="111" spans="1:5" x14ac:dyDescent="0.25">
      <c r="A111" s="103" t="s">
        <v>152</v>
      </c>
      <c r="B111" s="103"/>
    </row>
    <row r="112" spans="1:5" x14ac:dyDescent="0.25">
      <c r="A112" s="103" t="s">
        <v>153</v>
      </c>
      <c r="B112" s="103"/>
    </row>
    <row r="113" spans="1:2" x14ac:dyDescent="0.25">
      <c r="A113" s="103"/>
      <c r="B113" s="103"/>
    </row>
    <row r="114" spans="1:2" x14ac:dyDescent="0.25">
      <c r="A114" s="103" t="s">
        <v>154</v>
      </c>
      <c r="B114" s="103"/>
    </row>
    <row r="115" spans="1:2" x14ac:dyDescent="0.25">
      <c r="A115" s="103"/>
      <c r="B115" s="103"/>
    </row>
    <row r="116" spans="1:2" x14ac:dyDescent="0.25">
      <c r="A116" s="103" t="s">
        <v>155</v>
      </c>
      <c r="B116" s="103"/>
    </row>
    <row r="117" spans="1:2" x14ac:dyDescent="0.25">
      <c r="A117" s="103" t="s">
        <v>156</v>
      </c>
      <c r="B117" s="103"/>
    </row>
    <row r="118" spans="1:2" x14ac:dyDescent="0.25">
      <c r="A118" s="103"/>
      <c r="B118" s="103"/>
    </row>
    <row r="119" spans="1:2" x14ac:dyDescent="0.25">
      <c r="A119" s="103" t="s">
        <v>157</v>
      </c>
      <c r="B119" s="103"/>
    </row>
    <row r="120" spans="1:2" x14ac:dyDescent="0.25">
      <c r="A120" s="103" t="s">
        <v>158</v>
      </c>
      <c r="B120" s="103"/>
    </row>
    <row r="121" spans="1:2" x14ac:dyDescent="0.25">
      <c r="A121" s="103"/>
      <c r="B121" s="103"/>
    </row>
    <row r="122" spans="1:2" x14ac:dyDescent="0.25">
      <c r="A122" s="103" t="s">
        <v>159</v>
      </c>
      <c r="B122" s="103"/>
    </row>
    <row r="123" spans="1:2" x14ac:dyDescent="0.25">
      <c r="A123" s="103" t="s">
        <v>160</v>
      </c>
      <c r="B123" s="103"/>
    </row>
    <row r="124" spans="1:2" x14ac:dyDescent="0.25">
      <c r="A124" s="103" t="s">
        <v>161</v>
      </c>
      <c r="B124" s="103"/>
    </row>
    <row r="125" spans="1:2" x14ac:dyDescent="0.25">
      <c r="A125" s="104" t="s">
        <v>162</v>
      </c>
      <c r="B125" s="104"/>
    </row>
    <row r="126" spans="1:2" x14ac:dyDescent="0.25">
      <c r="A126" s="103"/>
      <c r="B126" s="103"/>
    </row>
    <row r="127" spans="1:2" x14ac:dyDescent="0.25">
      <c r="A127" s="103"/>
      <c r="B127" s="103"/>
    </row>
    <row r="128" spans="1:2" x14ac:dyDescent="0.25">
      <c r="A128" s="11"/>
      <c r="B128" s="31"/>
    </row>
  </sheetData>
  <mergeCells count="31">
    <mergeCell ref="A108:B108"/>
    <mergeCell ref="A3:B3"/>
    <mergeCell ref="A4:A5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20:B120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7:B127"/>
    <mergeCell ref="A121:B121"/>
    <mergeCell ref="A122:B122"/>
    <mergeCell ref="A123:B123"/>
    <mergeCell ref="A124:B124"/>
    <mergeCell ref="A125:B125"/>
    <mergeCell ref="A126:B126"/>
  </mergeCells>
  <hyperlinks>
    <hyperlink ref="A1" location="Index!A1" display="Index" xr:uid="{00000000-0004-0000-2C00-000000000000}"/>
    <hyperlink ref="A125" r:id="rId1" display="mailto:info@stats.govt.nz" xr:uid="{00000000-0004-0000-2C00-000001000000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128"/>
  <sheetViews>
    <sheetView workbookViewId="0"/>
  </sheetViews>
  <sheetFormatPr defaultRowHeight="15" x14ac:dyDescent="0.25"/>
  <cols>
    <col min="1" max="1" width="57.85546875" style="15" customWidth="1"/>
    <col min="2" max="2" width="39.2851562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7" x14ac:dyDescent="0.25">
      <c r="A1" s="14" t="s">
        <v>35</v>
      </c>
    </row>
    <row r="3" spans="1:7" ht="15" customHeight="1" x14ac:dyDescent="0.25">
      <c r="A3" s="105" t="s">
        <v>46</v>
      </c>
      <c r="B3" s="105"/>
      <c r="D3" s="16" t="s">
        <v>163</v>
      </c>
      <c r="E3" s="16" t="s">
        <v>164</v>
      </c>
      <c r="F3" s="1"/>
      <c r="G3" s="16"/>
    </row>
    <row r="4" spans="1:7" x14ac:dyDescent="0.25">
      <c r="A4" s="106"/>
      <c r="B4" s="28" t="s">
        <v>25</v>
      </c>
    </row>
    <row r="5" spans="1:7" x14ac:dyDescent="0.25">
      <c r="A5" s="106"/>
      <c r="B5" s="28" t="s">
        <v>166</v>
      </c>
    </row>
    <row r="6" spans="1:7" x14ac:dyDescent="0.25">
      <c r="A6" s="12" t="s">
        <v>48</v>
      </c>
      <c r="B6" s="29"/>
    </row>
    <row r="7" spans="1:7" x14ac:dyDescent="0.25">
      <c r="A7" s="12" t="s">
        <v>49</v>
      </c>
      <c r="B7" s="31">
        <v>206</v>
      </c>
      <c r="D7" s="33">
        <f>+B7/Population!B7*1000</f>
        <v>6.1127596439169141</v>
      </c>
      <c r="E7" s="33">
        <f>+B7/'Rating units'!B7*1000</f>
        <v>13.379229720075339</v>
      </c>
    </row>
    <row r="8" spans="1:7" x14ac:dyDescent="0.25">
      <c r="A8" s="12" t="s">
        <v>50</v>
      </c>
      <c r="B8" s="31" t="s">
        <v>51</v>
      </c>
      <c r="D8" s="33"/>
      <c r="E8" s="33"/>
    </row>
    <row r="9" spans="1:7" x14ac:dyDescent="0.25">
      <c r="A9" s="12" t="s">
        <v>52</v>
      </c>
      <c r="B9" s="31">
        <v>0</v>
      </c>
      <c r="D9" s="33">
        <f>+B9/Population!B9*1000</f>
        <v>0</v>
      </c>
      <c r="E9" s="33">
        <f>+B9/'Rating units'!B9*1000</f>
        <v>0</v>
      </c>
    </row>
    <row r="10" spans="1:7" x14ac:dyDescent="0.25">
      <c r="A10" s="12" t="s">
        <v>53</v>
      </c>
      <c r="B10" s="31" t="s">
        <v>51</v>
      </c>
      <c r="D10" s="33"/>
      <c r="E10" s="33"/>
    </row>
    <row r="11" spans="1:7" x14ac:dyDescent="0.25">
      <c r="A11" s="12" t="s">
        <v>54</v>
      </c>
      <c r="B11" s="31" t="s">
        <v>51</v>
      </c>
      <c r="D11" s="33"/>
      <c r="E11" s="33"/>
    </row>
    <row r="12" spans="1:7" x14ac:dyDescent="0.25">
      <c r="A12" s="12" t="s">
        <v>55</v>
      </c>
      <c r="B12" s="30">
        <v>131433</v>
      </c>
      <c r="D12" s="33"/>
      <c r="E12" s="33"/>
    </row>
    <row r="13" spans="1:7" x14ac:dyDescent="0.25">
      <c r="A13" s="12" t="s">
        <v>56</v>
      </c>
      <c r="B13" s="31" t="s">
        <v>51</v>
      </c>
      <c r="D13" s="33"/>
      <c r="E13" s="33"/>
    </row>
    <row r="14" spans="1:7" x14ac:dyDescent="0.25">
      <c r="A14" s="12" t="s">
        <v>57</v>
      </c>
      <c r="B14" s="31">
        <v>0</v>
      </c>
      <c r="D14" s="33"/>
      <c r="E14" s="33"/>
    </row>
    <row r="15" spans="1:7" x14ac:dyDescent="0.25">
      <c r="A15" s="12" t="s">
        <v>58</v>
      </c>
      <c r="B15" s="31">
        <v>632</v>
      </c>
      <c r="D15" s="33">
        <f>+B15/Population!B15*1000</f>
        <v>61.96078431372549</v>
      </c>
      <c r="E15" s="33">
        <f>+B15/'Rating units'!B15*1000</f>
        <v>83.908656399362727</v>
      </c>
    </row>
    <row r="16" spans="1:7" x14ac:dyDescent="0.25">
      <c r="A16" s="12" t="s">
        <v>59</v>
      </c>
      <c r="B16" s="30">
        <v>10504</v>
      </c>
      <c r="D16" s="33"/>
      <c r="E16" s="33"/>
    </row>
    <row r="17" spans="1:5" x14ac:dyDescent="0.25">
      <c r="A17" s="12" t="s">
        <v>60</v>
      </c>
      <c r="B17" s="31">
        <v>0</v>
      </c>
      <c r="D17" s="33">
        <f>+B17/Population!B17*1000</f>
        <v>0</v>
      </c>
      <c r="E17" s="33">
        <f>+B17/'Rating units'!B17*1000</f>
        <v>0</v>
      </c>
    </row>
    <row r="18" spans="1:5" x14ac:dyDescent="0.25">
      <c r="A18" s="12" t="s">
        <v>61</v>
      </c>
      <c r="B18" s="31">
        <v>0</v>
      </c>
      <c r="D18" s="33">
        <f>+B18/Population!B18*1000</f>
        <v>0</v>
      </c>
      <c r="E18" s="33">
        <f>+B18/'Rating units'!B18*1000</f>
        <v>0</v>
      </c>
    </row>
    <row r="19" spans="1:5" x14ac:dyDescent="0.25">
      <c r="A19" s="12" t="s">
        <v>62</v>
      </c>
      <c r="B19" s="31">
        <v>0</v>
      </c>
      <c r="D19" s="33">
        <f>+B19/Population!B19*1000</f>
        <v>0</v>
      </c>
      <c r="E19" s="33">
        <f>+B19/'Rating units'!B19*1000</f>
        <v>0</v>
      </c>
    </row>
    <row r="20" spans="1:5" x14ac:dyDescent="0.25">
      <c r="A20" s="12" t="s">
        <v>63</v>
      </c>
      <c r="B20" s="31">
        <v>227</v>
      </c>
      <c r="D20" s="33">
        <f>+B20/Population!B20*1000</f>
        <v>372.13114754098359</v>
      </c>
      <c r="E20" s="33">
        <f>+B20/'Rating units'!B20*1000</f>
        <v>407.54039497307002</v>
      </c>
    </row>
    <row r="21" spans="1:5" x14ac:dyDescent="0.25">
      <c r="A21" s="12" t="s">
        <v>64</v>
      </c>
      <c r="B21" s="31">
        <v>0</v>
      </c>
      <c r="D21" s="33">
        <f>+B21/Population!B21*1000</f>
        <v>0</v>
      </c>
      <c r="E21" s="33">
        <f>+B21/'Rating units'!B21*1000</f>
        <v>0</v>
      </c>
    </row>
    <row r="22" spans="1:5" x14ac:dyDescent="0.25">
      <c r="A22" s="12" t="s">
        <v>65</v>
      </c>
      <c r="B22" s="31">
        <v>0</v>
      </c>
      <c r="D22" s="33">
        <f>+B22/Population!B22*1000</f>
        <v>0</v>
      </c>
      <c r="E22" s="33">
        <f>+B22/'Rating units'!B22*1000</f>
        <v>0</v>
      </c>
    </row>
    <row r="23" spans="1:5" x14ac:dyDescent="0.25">
      <c r="A23" s="12" t="s">
        <v>66</v>
      </c>
      <c r="B23" s="30">
        <v>2723</v>
      </c>
      <c r="D23" s="33">
        <f>+B23/Population!B23*1000</f>
        <v>21.440944881889763</v>
      </c>
      <c r="E23" s="33">
        <f>+B23/'Rating units'!B23*1000</f>
        <v>49.018019477597164</v>
      </c>
    </row>
    <row r="24" spans="1:5" x14ac:dyDescent="0.25">
      <c r="A24" s="12" t="s">
        <v>67</v>
      </c>
      <c r="B24" s="31">
        <v>0</v>
      </c>
      <c r="D24" s="33">
        <f>+B24/Population!B24*1000</f>
        <v>0</v>
      </c>
      <c r="E24" s="33">
        <f>+B24/'Rating units'!B24*1000</f>
        <v>0</v>
      </c>
    </row>
    <row r="25" spans="1:5" x14ac:dyDescent="0.25">
      <c r="A25" s="12" t="s">
        <v>68</v>
      </c>
      <c r="B25" s="31" t="s">
        <v>51</v>
      </c>
      <c r="D25" s="33"/>
      <c r="E25" s="33"/>
    </row>
    <row r="26" spans="1:5" x14ac:dyDescent="0.25">
      <c r="A26" s="12" t="s">
        <v>69</v>
      </c>
      <c r="B26" s="30">
        <v>3134</v>
      </c>
      <c r="D26" s="33">
        <f>+B26/Population!B26*1000</f>
        <v>65.564853556485346</v>
      </c>
      <c r="E26" s="33">
        <f>+B26/'Rating units'!B26*1000</f>
        <v>132.62801523487093</v>
      </c>
    </row>
    <row r="27" spans="1:5" x14ac:dyDescent="0.25">
      <c r="A27" s="12" t="s">
        <v>70</v>
      </c>
      <c r="B27" s="31">
        <v>123</v>
      </c>
      <c r="D27" s="33">
        <f>+B27/Population!B27*1000</f>
        <v>9.8795180722891551</v>
      </c>
      <c r="E27" s="33">
        <f>+B27/'Rating units'!B27*1000</f>
        <v>20.357497517378352</v>
      </c>
    </row>
    <row r="28" spans="1:5" x14ac:dyDescent="0.25">
      <c r="A28" s="12" t="s">
        <v>71</v>
      </c>
      <c r="B28" s="30">
        <v>30976</v>
      </c>
      <c r="D28" s="33"/>
      <c r="E28" s="33"/>
    </row>
    <row r="29" spans="1:5" x14ac:dyDescent="0.25">
      <c r="A29" s="12" t="s">
        <v>72</v>
      </c>
      <c r="B29" s="31">
        <v>0</v>
      </c>
      <c r="D29" s="33">
        <f>+B29/Population!B29*1000</f>
        <v>0</v>
      </c>
      <c r="E29" s="33">
        <f>+B29/'Rating units'!B29*1000</f>
        <v>0</v>
      </c>
    </row>
    <row r="30" spans="1:5" x14ac:dyDescent="0.25">
      <c r="A30" s="12" t="s">
        <v>73</v>
      </c>
      <c r="B30" s="30">
        <v>1594</v>
      </c>
      <c r="D30" s="33">
        <f>+B30/Population!B30*1000</f>
        <v>9.8883374689826304</v>
      </c>
      <c r="E30" s="33">
        <f>+B30/'Rating units'!B30*1000</f>
        <v>28.162544169611309</v>
      </c>
    </row>
    <row r="31" spans="1:5" x14ac:dyDescent="0.25">
      <c r="A31" s="12" t="s">
        <v>74</v>
      </c>
      <c r="B31" s="31">
        <v>171</v>
      </c>
      <c r="D31" s="33">
        <f>+B31/Population!B31*1000</f>
        <v>2.1755725190839694</v>
      </c>
      <c r="E31" s="33">
        <f>+B31/'Rating units'!B31*1000</f>
        <v>5.5564581640942325</v>
      </c>
    </row>
    <row r="32" spans="1:5" x14ac:dyDescent="0.25">
      <c r="A32" s="12" t="s">
        <v>75</v>
      </c>
      <c r="B32" s="31">
        <v>0</v>
      </c>
      <c r="D32" s="33">
        <f>+B32/Population!B32*1000</f>
        <v>0</v>
      </c>
      <c r="E32" s="33">
        <f>+B32/'Rating units'!B32*1000</f>
        <v>0</v>
      </c>
    </row>
    <row r="33" spans="1:5" x14ac:dyDescent="0.25">
      <c r="A33" s="12" t="s">
        <v>76</v>
      </c>
      <c r="B33" s="31">
        <v>0</v>
      </c>
      <c r="D33" s="33"/>
      <c r="E33" s="33"/>
    </row>
    <row r="34" spans="1:5" x14ac:dyDescent="0.25">
      <c r="A34" s="12" t="s">
        <v>77</v>
      </c>
      <c r="B34" s="31">
        <v>0</v>
      </c>
      <c r="D34" s="33">
        <f>+B34/Population!B34*1000</f>
        <v>0</v>
      </c>
      <c r="E34" s="33">
        <f>+B34/'Rating units'!B34*1000</f>
        <v>0</v>
      </c>
    </row>
    <row r="35" spans="1:5" x14ac:dyDescent="0.25">
      <c r="A35" s="12" t="s">
        <v>78</v>
      </c>
      <c r="B35" s="30">
        <v>8783</v>
      </c>
      <c r="D35" s="33">
        <f>+B35/Population!B35*1000</f>
        <v>691.57480314960628</v>
      </c>
      <c r="E35" s="33">
        <f>+B35/'Rating units'!B35*1000</f>
        <v>1097.3263368315843</v>
      </c>
    </row>
    <row r="36" spans="1:5" x14ac:dyDescent="0.25">
      <c r="A36" s="12" t="s">
        <v>79</v>
      </c>
      <c r="B36" s="31">
        <v>0</v>
      </c>
      <c r="D36" s="33">
        <f>+B36/Population!B36*1000</f>
        <v>0</v>
      </c>
      <c r="E36" s="33">
        <f>+B36/'Rating units'!B36*1000</f>
        <v>0</v>
      </c>
    </row>
    <row r="37" spans="1:5" x14ac:dyDescent="0.25">
      <c r="A37" s="12" t="s">
        <v>80</v>
      </c>
      <c r="B37" s="30">
        <v>1074</v>
      </c>
      <c r="D37" s="33">
        <f>+B37/Population!B37*1000</f>
        <v>19.63436928702011</v>
      </c>
      <c r="E37" s="33">
        <f>+B37/'Rating units'!B37*1000</f>
        <v>42.602142007140024</v>
      </c>
    </row>
    <row r="38" spans="1:5" x14ac:dyDescent="0.25">
      <c r="A38" s="12" t="s">
        <v>81</v>
      </c>
      <c r="B38" s="31">
        <v>776</v>
      </c>
      <c r="D38" s="33">
        <f>+B38/Population!B38*1000</f>
        <v>208.04289544235922</v>
      </c>
      <c r="E38" s="33">
        <f>+B38/'Rating units'!B38*1000</f>
        <v>227.83323546682325</v>
      </c>
    </row>
    <row r="39" spans="1:5" x14ac:dyDescent="0.25">
      <c r="A39" s="12" t="s">
        <v>82</v>
      </c>
      <c r="B39" s="31">
        <v>126</v>
      </c>
      <c r="D39" s="33">
        <f>+B39/Population!B39*1000</f>
        <v>5.806451612903226</v>
      </c>
      <c r="E39" s="33">
        <f>+B39/'Rating units'!B39*1000</f>
        <v>8.862629246676514</v>
      </c>
    </row>
    <row r="40" spans="1:5" x14ac:dyDescent="0.25">
      <c r="A40" s="12" t="s">
        <v>83</v>
      </c>
      <c r="B40" s="30">
        <v>1029</v>
      </c>
      <c r="D40" s="33">
        <f>+B40/Population!B40*1000</f>
        <v>19.750479846449139</v>
      </c>
      <c r="E40" s="33">
        <f>+B40/'Rating units'!B40*1000</f>
        <v>41.977726104515973</v>
      </c>
    </row>
    <row r="41" spans="1:5" x14ac:dyDescent="0.25">
      <c r="A41" s="12" t="s">
        <v>84</v>
      </c>
      <c r="B41" s="31">
        <v>33</v>
      </c>
      <c r="D41" s="33">
        <f>+B41/Population!B41*1000</f>
        <v>4.8529411764705888</v>
      </c>
      <c r="E41" s="33">
        <f>+B41/'Rating units'!B41*1000</f>
        <v>11.27049180327869</v>
      </c>
    </row>
    <row r="42" spans="1:5" x14ac:dyDescent="0.25">
      <c r="A42" s="12" t="s">
        <v>85</v>
      </c>
      <c r="B42" s="31">
        <v>0</v>
      </c>
      <c r="D42" s="33">
        <f>+B42/Population!B42*1000</f>
        <v>0</v>
      </c>
      <c r="E42" s="33">
        <f>+B42/'Rating units'!B42*1000</f>
        <v>0</v>
      </c>
    </row>
    <row r="43" spans="1:5" x14ac:dyDescent="0.25">
      <c r="A43" s="12" t="s">
        <v>86</v>
      </c>
      <c r="B43" s="31">
        <v>0</v>
      </c>
      <c r="D43" s="33">
        <f>+B43/Population!B43*1000</f>
        <v>0</v>
      </c>
      <c r="E43" s="33">
        <f>+B43/'Rating units'!B43*1000</f>
        <v>0</v>
      </c>
    </row>
    <row r="44" spans="1:5" x14ac:dyDescent="0.25">
      <c r="A44" s="12" t="s">
        <v>87</v>
      </c>
      <c r="B44" s="30">
        <v>4533</v>
      </c>
      <c r="D44" s="33"/>
      <c r="E44" s="33"/>
    </row>
    <row r="45" spans="1:5" x14ac:dyDescent="0.25">
      <c r="A45" s="12" t="s">
        <v>88</v>
      </c>
      <c r="B45" s="31" t="s">
        <v>51</v>
      </c>
      <c r="D45" s="33"/>
      <c r="E45" s="33"/>
    </row>
    <row r="46" spans="1:5" x14ac:dyDescent="0.25">
      <c r="A46" s="12" t="s">
        <v>89</v>
      </c>
      <c r="B46" s="31">
        <v>0</v>
      </c>
      <c r="D46" s="33">
        <f>+B46/Population!B46*1000</f>
        <v>0</v>
      </c>
      <c r="E46" s="33">
        <f>+B46/'Rating units'!B46*1000</f>
        <v>0</v>
      </c>
    </row>
    <row r="47" spans="1:5" x14ac:dyDescent="0.25">
      <c r="A47" s="12" t="s">
        <v>90</v>
      </c>
      <c r="B47" s="31">
        <v>0</v>
      </c>
      <c r="D47" s="33">
        <f>+B47/Population!B47*1000</f>
        <v>0</v>
      </c>
      <c r="E47" s="33">
        <f>+B47/'Rating units'!B47*1000</f>
        <v>0</v>
      </c>
    </row>
    <row r="48" spans="1:5" x14ac:dyDescent="0.25">
      <c r="A48" s="12" t="s">
        <v>91</v>
      </c>
      <c r="B48" s="30">
        <v>5457</v>
      </c>
      <c r="D48" s="33">
        <f>+B48/Population!B48*1000</f>
        <v>160.02932551319648</v>
      </c>
      <c r="E48" s="33">
        <f>+B48/'Rating units'!B48*1000</f>
        <v>359.96279658836801</v>
      </c>
    </row>
    <row r="49" spans="1:5" x14ac:dyDescent="0.25">
      <c r="A49" s="12" t="s">
        <v>92</v>
      </c>
      <c r="B49" s="31">
        <v>452</v>
      </c>
      <c r="D49" s="33">
        <f>+B49/Population!B49*1000</f>
        <v>7.3977086743044191</v>
      </c>
      <c r="E49" s="33">
        <f>+B49/'Rating units'!B49*1000</f>
        <v>17.544540620269377</v>
      </c>
    </row>
    <row r="50" spans="1:5" x14ac:dyDescent="0.25">
      <c r="A50" s="12" t="s">
        <v>93</v>
      </c>
      <c r="B50" s="31">
        <v>7</v>
      </c>
      <c r="D50" s="33">
        <f>+B50/Population!B50*1000</f>
        <v>0.13833992094861661</v>
      </c>
      <c r="E50" s="33">
        <f>+B50/'Rating units'!B50*1000</f>
        <v>0.31887755102040816</v>
      </c>
    </row>
    <row r="51" spans="1:5" x14ac:dyDescent="0.25">
      <c r="A51" s="12" t="s">
        <v>94</v>
      </c>
      <c r="B51" s="30">
        <v>24095</v>
      </c>
      <c r="D51" s="33">
        <f>+B51/Population!B51*1000</f>
        <v>301.9423558897243</v>
      </c>
      <c r="E51" s="33">
        <f>+B51/'Rating units'!B51*1000</f>
        <v>686.89777068247906</v>
      </c>
    </row>
    <row r="52" spans="1:5" x14ac:dyDescent="0.25">
      <c r="A52" s="12" t="s">
        <v>95</v>
      </c>
      <c r="B52" s="31" t="s">
        <v>51</v>
      </c>
      <c r="D52" s="33"/>
      <c r="E52" s="33"/>
    </row>
    <row r="53" spans="1:5" x14ac:dyDescent="0.25">
      <c r="A53" s="12" t="s">
        <v>96</v>
      </c>
      <c r="B53" s="31">
        <v>0</v>
      </c>
      <c r="D53" s="33"/>
      <c r="E53" s="33"/>
    </row>
    <row r="54" spans="1:5" x14ac:dyDescent="0.25">
      <c r="A54" s="12" t="s">
        <v>97</v>
      </c>
      <c r="B54" s="31">
        <v>47</v>
      </c>
      <c r="D54" s="33">
        <f>+B54/Population!B54*1000</f>
        <v>5.3287981859410429</v>
      </c>
      <c r="E54" s="33">
        <f>+B54/'Rating units'!B54*1000</f>
        <v>8.4410919540229887</v>
      </c>
    </row>
    <row r="55" spans="1:5" x14ac:dyDescent="0.25">
      <c r="A55" s="12" t="s">
        <v>98</v>
      </c>
      <c r="B55" s="31">
        <v>0</v>
      </c>
      <c r="D55" s="33"/>
      <c r="E55" s="33"/>
    </row>
    <row r="56" spans="1:5" x14ac:dyDescent="0.25">
      <c r="A56" s="12" t="s">
        <v>99</v>
      </c>
      <c r="B56" s="31">
        <v>0</v>
      </c>
      <c r="D56" s="33">
        <f>+B56/Population!B56*1000</f>
        <v>0</v>
      </c>
      <c r="E56" s="33">
        <f>+B56/'Rating units'!B56*1000</f>
        <v>0</v>
      </c>
    </row>
    <row r="57" spans="1:5" x14ac:dyDescent="0.25">
      <c r="A57" s="12" t="s">
        <v>100</v>
      </c>
      <c r="B57" s="31">
        <v>0</v>
      </c>
      <c r="D57" s="33">
        <f>+B57/Population!B57*1000</f>
        <v>0</v>
      </c>
      <c r="E57" s="33">
        <f>+B57/'Rating units'!B57*1000</f>
        <v>0</v>
      </c>
    </row>
    <row r="58" spans="1:5" x14ac:dyDescent="0.25">
      <c r="A58" s="12" t="s">
        <v>101</v>
      </c>
      <c r="B58" s="31" t="s">
        <v>51</v>
      </c>
      <c r="D58" s="33"/>
      <c r="E58" s="33"/>
    </row>
    <row r="59" spans="1:5" x14ac:dyDescent="0.25">
      <c r="A59" s="12" t="s">
        <v>102</v>
      </c>
      <c r="B59" s="30">
        <v>-1833</v>
      </c>
      <c r="D59" s="33">
        <f>+B59/Population!B59*1000</f>
        <v>-33.08664259927798</v>
      </c>
      <c r="E59" s="33">
        <f>+B59/'Rating units'!B59*1000</f>
        <v>-100.28998194452043</v>
      </c>
    </row>
    <row r="60" spans="1:5" x14ac:dyDescent="0.25">
      <c r="A60" s="12" t="s">
        <v>103</v>
      </c>
      <c r="B60" s="30">
        <v>1149</v>
      </c>
      <c r="D60" s="33">
        <f>+B60/Population!B60*1000</f>
        <v>33.112391930835734</v>
      </c>
      <c r="E60" s="33">
        <f>+B60/'Rating units'!B60*1000</f>
        <v>51.294642857142861</v>
      </c>
    </row>
    <row r="61" spans="1:5" x14ac:dyDescent="0.25">
      <c r="A61" s="12" t="s">
        <v>104</v>
      </c>
      <c r="B61" s="31">
        <v>164</v>
      </c>
      <c r="D61" s="33">
        <f>+B61/Population!B61*1000</f>
        <v>11.081081081081081</v>
      </c>
      <c r="E61" s="33">
        <f>+B61/'Rating units'!B61*1000</f>
        <v>18.081587651598678</v>
      </c>
    </row>
    <row r="62" spans="1:5" x14ac:dyDescent="0.25">
      <c r="A62" s="12" t="s">
        <v>105</v>
      </c>
      <c r="B62" s="31" t="s">
        <v>51</v>
      </c>
      <c r="D62" s="33"/>
      <c r="E62" s="33"/>
    </row>
    <row r="63" spans="1:5" x14ac:dyDescent="0.25">
      <c r="A63" s="12" t="s">
        <v>106</v>
      </c>
      <c r="B63" s="31">
        <v>0</v>
      </c>
      <c r="D63" s="33">
        <f>+B63/Population!B63*1000</f>
        <v>0</v>
      </c>
      <c r="E63" s="33">
        <f>+B63/'Rating units'!B63*1000</f>
        <v>0</v>
      </c>
    </row>
    <row r="64" spans="1:5" x14ac:dyDescent="0.25">
      <c r="A64" s="12" t="s">
        <v>107</v>
      </c>
      <c r="B64" s="31">
        <v>0</v>
      </c>
      <c r="D64" s="33">
        <f>+B64/Population!B64*1000</f>
        <v>0</v>
      </c>
      <c r="E64" s="33">
        <f>+B64/'Rating units'!B64*1000</f>
        <v>0</v>
      </c>
    </row>
    <row r="65" spans="1:5" x14ac:dyDescent="0.25">
      <c r="A65" s="12" t="s">
        <v>108</v>
      </c>
      <c r="B65" s="31">
        <v>0</v>
      </c>
      <c r="D65" s="33">
        <f>+B65/Population!B65*1000</f>
        <v>0</v>
      </c>
      <c r="E65" s="33">
        <f>+B65/'Rating units'!B65*1000</f>
        <v>0</v>
      </c>
    </row>
    <row r="66" spans="1:5" x14ac:dyDescent="0.25">
      <c r="A66" s="12" t="s">
        <v>109</v>
      </c>
      <c r="B66" s="31">
        <v>334</v>
      </c>
      <c r="D66" s="33">
        <f>+B66/Population!B66*1000</f>
        <v>12.057761732851986</v>
      </c>
      <c r="E66" s="33">
        <f>+B66/'Rating units'!B66*1000</f>
        <v>22.396566753838933</v>
      </c>
    </row>
    <row r="67" spans="1:5" x14ac:dyDescent="0.25">
      <c r="A67" s="12" t="s">
        <v>110</v>
      </c>
      <c r="B67" s="31">
        <v>0</v>
      </c>
      <c r="D67" s="33">
        <f>+B67/Population!B67*1000</f>
        <v>0</v>
      </c>
      <c r="E67" s="33">
        <f>+B67/'Rating units'!B67*1000</f>
        <v>0</v>
      </c>
    </row>
    <row r="68" spans="1:5" x14ac:dyDescent="0.25">
      <c r="A68" s="12" t="s">
        <v>111</v>
      </c>
      <c r="B68" s="31">
        <v>21</v>
      </c>
      <c r="D68" s="33">
        <f>+B68/Population!B68*1000</f>
        <v>2.0792079207920793</v>
      </c>
      <c r="E68" s="33">
        <f>+B68/'Rating units'!B68*1000</f>
        <v>3.2061068702290076</v>
      </c>
    </row>
    <row r="69" spans="1:5" x14ac:dyDescent="0.25">
      <c r="A69" s="12" t="s">
        <v>112</v>
      </c>
      <c r="B69" s="30">
        <v>5231</v>
      </c>
      <c r="D69" s="33">
        <f>+B69/Population!B69*1000</f>
        <v>169.28802588996763</v>
      </c>
      <c r="E69" s="33">
        <f>+B69/'Rating units'!B69*1000</f>
        <v>248.14990512333964</v>
      </c>
    </row>
    <row r="70" spans="1:5" x14ac:dyDescent="0.25">
      <c r="A70" s="12" t="s">
        <v>113</v>
      </c>
      <c r="B70" s="31">
        <v>0</v>
      </c>
      <c r="D70" s="33"/>
      <c r="E70" s="33"/>
    </row>
    <row r="71" spans="1:5" x14ac:dyDescent="0.25">
      <c r="A71" s="12" t="s">
        <v>114</v>
      </c>
      <c r="B71" s="30">
        <v>1008</v>
      </c>
      <c r="D71" s="33">
        <f>+B71/Population!B71*1000</f>
        <v>108.38709677419355</v>
      </c>
      <c r="E71" s="33">
        <f>+B71/'Rating units'!B71*1000</f>
        <v>228.77893781207445</v>
      </c>
    </row>
    <row r="72" spans="1:5" x14ac:dyDescent="0.25">
      <c r="A72" s="12" t="s">
        <v>115</v>
      </c>
      <c r="B72" s="31">
        <v>0</v>
      </c>
      <c r="D72" s="33"/>
      <c r="E72" s="33"/>
    </row>
    <row r="73" spans="1:5" x14ac:dyDescent="0.25">
      <c r="A73" s="12" t="s">
        <v>116</v>
      </c>
      <c r="B73" s="30">
        <v>1990</v>
      </c>
      <c r="D73" s="33">
        <f>+B73/Population!B73*1000</f>
        <v>113.39031339031338</v>
      </c>
      <c r="E73" s="33">
        <f>+B73/'Rating units'!B73*1000</f>
        <v>185.40948476660765</v>
      </c>
    </row>
    <row r="74" spans="1:5" x14ac:dyDescent="0.25">
      <c r="A74" s="12" t="s">
        <v>117</v>
      </c>
      <c r="B74" s="30">
        <v>4035</v>
      </c>
      <c r="D74" s="33">
        <f>+B74/Population!B74*1000</f>
        <v>80.378486055776889</v>
      </c>
      <c r="E74" s="33">
        <f>+B74/'Rating units'!B74*1000</f>
        <v>169.20367341804001</v>
      </c>
    </row>
    <row r="75" spans="1:5" x14ac:dyDescent="0.25">
      <c r="A75" s="12" t="s">
        <v>118</v>
      </c>
      <c r="B75" s="31">
        <v>839</v>
      </c>
      <c r="D75" s="33">
        <f>+B75/Population!B75*1000</f>
        <v>23.176795580110497</v>
      </c>
      <c r="E75" s="33">
        <f>+B75/'Rating units'!B75*1000</f>
        <v>37.861010830324908</v>
      </c>
    </row>
    <row r="76" spans="1:5" x14ac:dyDescent="0.25">
      <c r="A76" s="12" t="s">
        <v>119</v>
      </c>
      <c r="B76" s="31">
        <v>0</v>
      </c>
      <c r="D76" s="33">
        <f>+B76/Population!B76*1000</f>
        <v>0</v>
      </c>
      <c r="E76" s="33">
        <f>+B76/'Rating units'!B76*1000</f>
        <v>0</v>
      </c>
    </row>
    <row r="77" spans="1:5" x14ac:dyDescent="0.25">
      <c r="A77" s="12" t="s">
        <v>120</v>
      </c>
      <c r="B77" s="31">
        <v>0</v>
      </c>
      <c r="D77" s="33">
        <f>+B77/Population!B77*1000</f>
        <v>0</v>
      </c>
      <c r="E77" s="33">
        <f>+B77/'Rating units'!B77*1000</f>
        <v>0</v>
      </c>
    </row>
    <row r="78" spans="1:5" x14ac:dyDescent="0.25">
      <c r="A78" s="12" t="s">
        <v>121</v>
      </c>
      <c r="B78" s="31">
        <v>90</v>
      </c>
      <c r="D78" s="33">
        <f>+B78/Population!B78*1000</f>
        <v>1.9271948608137046</v>
      </c>
      <c r="E78" s="33">
        <f>+B78/'Rating units'!B78*1000</f>
        <v>3.9824771007566704</v>
      </c>
    </row>
    <row r="79" spans="1:5" x14ac:dyDescent="0.25">
      <c r="A79" s="12" t="s">
        <v>122</v>
      </c>
      <c r="B79" s="31">
        <v>0</v>
      </c>
      <c r="D79" s="33">
        <f>+B79/Population!B79*1000</f>
        <v>0</v>
      </c>
      <c r="E79" s="33">
        <f>+B79/'Rating units'!B79*1000</f>
        <v>0</v>
      </c>
    </row>
    <row r="80" spans="1:5" x14ac:dyDescent="0.25">
      <c r="A80" s="12" t="s">
        <v>123</v>
      </c>
      <c r="B80" s="31">
        <v>0</v>
      </c>
      <c r="D80" s="33">
        <f>+B80/Population!B80*1000</f>
        <v>0</v>
      </c>
      <c r="E80" s="33">
        <f>+B80/'Rating units'!B80*1000</f>
        <v>0</v>
      </c>
    </row>
    <row r="81" spans="1:5" x14ac:dyDescent="0.25">
      <c r="A81" s="12" t="s">
        <v>124</v>
      </c>
      <c r="B81" s="30">
        <v>1593</v>
      </c>
      <c r="D81" s="33"/>
      <c r="E81" s="33"/>
    </row>
    <row r="82" spans="1:5" x14ac:dyDescent="0.25">
      <c r="A82" s="12" t="s">
        <v>125</v>
      </c>
      <c r="B82" s="30">
        <v>1597</v>
      </c>
      <c r="D82" s="33">
        <f>+B82/Population!B82*1000</f>
        <v>27.629757785467127</v>
      </c>
      <c r="E82" s="33">
        <f>+B82/'Rating units'!B82*1000</f>
        <v>66.33712719116059</v>
      </c>
    </row>
    <row r="83" spans="1:5" x14ac:dyDescent="0.25">
      <c r="A83" s="12" t="s">
        <v>126</v>
      </c>
      <c r="B83" s="31">
        <v>491</v>
      </c>
      <c r="D83" s="33">
        <f>+B83/Population!B83*1000</f>
        <v>61.761006289308177</v>
      </c>
      <c r="E83" s="33">
        <f>+B83/'Rating units'!B83*1000</f>
        <v>54.750223015165027</v>
      </c>
    </row>
    <row r="84" spans="1:5" x14ac:dyDescent="0.25">
      <c r="A84" s="12" t="s">
        <v>127</v>
      </c>
      <c r="B84" s="31">
        <v>0</v>
      </c>
      <c r="D84" s="33">
        <f>+B84/Population!B84*1000</f>
        <v>0</v>
      </c>
      <c r="E84" s="33">
        <f>+B84/'Rating units'!B84*1000</f>
        <v>0</v>
      </c>
    </row>
    <row r="85" spans="1:5" x14ac:dyDescent="0.25">
      <c r="A85" s="12" t="s">
        <v>128</v>
      </c>
      <c r="B85" s="31">
        <v>232</v>
      </c>
      <c r="D85" s="33">
        <f>+B85/Population!B85*1000</f>
        <v>28.466257668711656</v>
      </c>
      <c r="E85" s="33">
        <f>+B85/'Rating units'!B85*1000</f>
        <v>31.885651456844418</v>
      </c>
    </row>
    <row r="86" spans="1:5" x14ac:dyDescent="0.25">
      <c r="A86" s="12" t="s">
        <v>129</v>
      </c>
      <c r="B86" s="31" t="s">
        <v>51</v>
      </c>
      <c r="D86" s="33"/>
      <c r="E86" s="33"/>
    </row>
    <row r="87" spans="1:5" x14ac:dyDescent="0.25">
      <c r="A87" s="12" t="s">
        <v>130</v>
      </c>
      <c r="B87" s="30">
        <v>2363</v>
      </c>
      <c r="D87" s="33">
        <f>+B87/Population!B87*1000</f>
        <v>106.92307692307692</v>
      </c>
      <c r="E87" s="33">
        <f>+B87/'Rating units'!B87*1000</f>
        <v>178.98803211634601</v>
      </c>
    </row>
    <row r="88" spans="1:5" x14ac:dyDescent="0.25">
      <c r="A88" s="12" t="s">
        <v>131</v>
      </c>
      <c r="B88" s="31">
        <v>558</v>
      </c>
      <c r="D88" s="33">
        <f>+B88/Population!B88*1000</f>
        <v>57.763975155279496</v>
      </c>
      <c r="E88" s="33">
        <f>+B88/'Rating units'!B88*1000</f>
        <v>94.994892747701726</v>
      </c>
    </row>
    <row r="89" spans="1:5" x14ac:dyDescent="0.25">
      <c r="A89" s="12" t="s">
        <v>132</v>
      </c>
      <c r="B89" s="31">
        <v>0</v>
      </c>
      <c r="D89" s="33">
        <f>+B89/Population!B89*1000</f>
        <v>0</v>
      </c>
      <c r="E89" s="33">
        <f>+B89/'Rating units'!B89*1000</f>
        <v>0</v>
      </c>
    </row>
    <row r="90" spans="1:5" x14ac:dyDescent="0.25">
      <c r="A90" s="12" t="s">
        <v>133</v>
      </c>
      <c r="B90" s="30">
        <v>5768</v>
      </c>
      <c r="D90" s="33">
        <f>+B90/Population!B90*1000</f>
        <v>27.744107744107744</v>
      </c>
      <c r="E90" s="33">
        <f>+B90/'Rating units'!B90*1000</f>
        <v>75.018208302986167</v>
      </c>
    </row>
    <row r="91" spans="1:5" x14ac:dyDescent="0.25">
      <c r="A91" s="12" t="s">
        <v>134</v>
      </c>
      <c r="B91" s="31">
        <v>130</v>
      </c>
      <c r="D91" s="33"/>
      <c r="E91" s="33"/>
    </row>
    <row r="92" spans="1:5" x14ac:dyDescent="0.25">
      <c r="A92" s="12" t="s">
        <v>135</v>
      </c>
      <c r="B92" s="31">
        <v>0</v>
      </c>
      <c r="D92" s="33">
        <f>+B92/Population!B92*1000</f>
        <v>0</v>
      </c>
      <c r="E92" s="33">
        <f>+B92/'Rating units'!B92*1000</f>
        <v>0</v>
      </c>
    </row>
    <row r="93" spans="1:5" x14ac:dyDescent="0.25">
      <c r="A93" s="12" t="s">
        <v>136</v>
      </c>
      <c r="B93" s="31">
        <v>172</v>
      </c>
      <c r="D93" s="33">
        <f>+B93/Population!B93*1000</f>
        <v>19.634703196347033</v>
      </c>
      <c r="E93" s="33">
        <f>+B93/'Rating units'!B93*1000</f>
        <v>25.915323188187436</v>
      </c>
    </row>
    <row r="94" spans="1:5" x14ac:dyDescent="0.25">
      <c r="A94" s="12" t="s">
        <v>137</v>
      </c>
      <c r="B94" s="31">
        <v>328</v>
      </c>
      <c r="D94" s="33">
        <f>+B94/Population!B94*1000</f>
        <v>9.3714285714285719</v>
      </c>
      <c r="E94" s="33">
        <f>+B94/'Rating units'!B94*1000</f>
        <v>19.691421024194032</v>
      </c>
    </row>
    <row r="95" spans="1:5" x14ac:dyDescent="0.25">
      <c r="A95" s="12" t="s">
        <v>138</v>
      </c>
      <c r="B95" s="31">
        <v>0</v>
      </c>
      <c r="D95" s="33">
        <f>+B95/Population!B95*1000</f>
        <v>0</v>
      </c>
      <c r="E95" s="33">
        <f>+B95/'Rating units'!B95*1000</f>
        <v>0</v>
      </c>
    </row>
    <row r="96" spans="1:5" x14ac:dyDescent="0.25">
      <c r="A96" s="12" t="s">
        <v>139</v>
      </c>
      <c r="B96" s="31">
        <v>0</v>
      </c>
      <c r="D96" s="33"/>
      <c r="E96" s="33"/>
    </row>
    <row r="97" spans="1:5" x14ac:dyDescent="0.25">
      <c r="A97" s="12" t="s">
        <v>140</v>
      </c>
      <c r="B97" s="31">
        <v>0</v>
      </c>
      <c r="D97" s="33"/>
      <c r="E97" s="33"/>
    </row>
    <row r="98" spans="1:5" x14ac:dyDescent="0.25">
      <c r="A98" s="12" t="s">
        <v>141</v>
      </c>
      <c r="B98" s="30">
        <v>254395</v>
      </c>
      <c r="D98" s="33"/>
      <c r="E98" s="33"/>
    </row>
    <row r="99" spans="1:5" x14ac:dyDescent="0.25">
      <c r="A99" s="107" t="s">
        <v>142</v>
      </c>
      <c r="B99" s="107"/>
    </row>
    <row r="100" spans="1:5" x14ac:dyDescent="0.25">
      <c r="A100" s="103" t="s">
        <v>143</v>
      </c>
      <c r="B100" s="103"/>
    </row>
    <row r="101" spans="1:5" x14ac:dyDescent="0.25">
      <c r="A101" s="103" t="s">
        <v>144</v>
      </c>
      <c r="B101" s="103"/>
    </row>
    <row r="102" spans="1:5" x14ac:dyDescent="0.25">
      <c r="A102" s="103"/>
      <c r="B102" s="103"/>
    </row>
    <row r="103" spans="1:5" x14ac:dyDescent="0.25">
      <c r="A103" s="107" t="s">
        <v>145</v>
      </c>
      <c r="B103" s="107"/>
    </row>
    <row r="104" spans="1:5" x14ac:dyDescent="0.25">
      <c r="A104" s="103" t="s">
        <v>146</v>
      </c>
      <c r="B104" s="103"/>
    </row>
    <row r="105" spans="1:5" x14ac:dyDescent="0.25">
      <c r="A105" s="103"/>
      <c r="B105" s="103"/>
    </row>
    <row r="106" spans="1:5" x14ac:dyDescent="0.25">
      <c r="A106" s="103" t="s">
        <v>147</v>
      </c>
      <c r="B106" s="103"/>
    </row>
    <row r="107" spans="1:5" x14ac:dyDescent="0.25">
      <c r="A107" s="103" t="s">
        <v>148</v>
      </c>
      <c r="B107" s="103"/>
    </row>
    <row r="108" spans="1:5" x14ac:dyDescent="0.25">
      <c r="A108" s="103" t="s">
        <v>149</v>
      </c>
      <c r="B108" s="103"/>
    </row>
    <row r="109" spans="1:5" x14ac:dyDescent="0.25">
      <c r="A109" s="103" t="s">
        <v>150</v>
      </c>
      <c r="B109" s="103"/>
    </row>
    <row r="110" spans="1:5" x14ac:dyDescent="0.25">
      <c r="A110" s="103" t="s">
        <v>151</v>
      </c>
      <c r="B110" s="103"/>
    </row>
    <row r="111" spans="1:5" x14ac:dyDescent="0.25">
      <c r="A111" s="103" t="s">
        <v>152</v>
      </c>
      <c r="B111" s="103"/>
    </row>
    <row r="112" spans="1:5" x14ac:dyDescent="0.25">
      <c r="A112" s="103" t="s">
        <v>153</v>
      </c>
      <c r="B112" s="103"/>
    </row>
    <row r="113" spans="1:2" x14ac:dyDescent="0.25">
      <c r="A113" s="103"/>
      <c r="B113" s="103"/>
    </row>
    <row r="114" spans="1:2" x14ac:dyDescent="0.25">
      <c r="A114" s="103" t="s">
        <v>154</v>
      </c>
      <c r="B114" s="103"/>
    </row>
    <row r="115" spans="1:2" x14ac:dyDescent="0.25">
      <c r="A115" s="103"/>
      <c r="B115" s="103"/>
    </row>
    <row r="116" spans="1:2" x14ac:dyDescent="0.25">
      <c r="A116" s="103" t="s">
        <v>155</v>
      </c>
      <c r="B116" s="103"/>
    </row>
    <row r="117" spans="1:2" x14ac:dyDescent="0.25">
      <c r="A117" s="103" t="s">
        <v>156</v>
      </c>
      <c r="B117" s="103"/>
    </row>
    <row r="118" spans="1:2" x14ac:dyDescent="0.25">
      <c r="A118" s="103"/>
      <c r="B118" s="103"/>
    </row>
    <row r="119" spans="1:2" x14ac:dyDescent="0.25">
      <c r="A119" s="103" t="s">
        <v>157</v>
      </c>
      <c r="B119" s="103"/>
    </row>
    <row r="120" spans="1:2" x14ac:dyDescent="0.25">
      <c r="A120" s="103" t="s">
        <v>158</v>
      </c>
      <c r="B120" s="103"/>
    </row>
    <row r="121" spans="1:2" x14ac:dyDescent="0.25">
      <c r="A121" s="103"/>
      <c r="B121" s="103"/>
    </row>
    <row r="122" spans="1:2" x14ac:dyDescent="0.25">
      <c r="A122" s="103" t="s">
        <v>159</v>
      </c>
      <c r="B122" s="103"/>
    </row>
    <row r="123" spans="1:2" x14ac:dyDescent="0.25">
      <c r="A123" s="103" t="s">
        <v>160</v>
      </c>
      <c r="B123" s="103"/>
    </row>
    <row r="124" spans="1:2" x14ac:dyDescent="0.25">
      <c r="A124" s="103" t="s">
        <v>161</v>
      </c>
      <c r="B124" s="103"/>
    </row>
    <row r="125" spans="1:2" x14ac:dyDescent="0.25">
      <c r="A125" s="104" t="s">
        <v>162</v>
      </c>
      <c r="B125" s="104"/>
    </row>
    <row r="126" spans="1:2" x14ac:dyDescent="0.25">
      <c r="A126" s="103"/>
      <c r="B126" s="103"/>
    </row>
    <row r="127" spans="1:2" x14ac:dyDescent="0.25">
      <c r="A127" s="103"/>
      <c r="B127" s="103"/>
    </row>
    <row r="128" spans="1:2" x14ac:dyDescent="0.25">
      <c r="A128" s="11"/>
      <c r="B128" s="31"/>
    </row>
  </sheetData>
  <mergeCells count="31">
    <mergeCell ref="A108:B108"/>
    <mergeCell ref="A3:B3"/>
    <mergeCell ref="A4:A5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20:B120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7:B127"/>
    <mergeCell ref="A121:B121"/>
    <mergeCell ref="A122:B122"/>
    <mergeCell ref="A123:B123"/>
    <mergeCell ref="A124:B124"/>
    <mergeCell ref="A125:B125"/>
    <mergeCell ref="A126:B126"/>
  </mergeCells>
  <hyperlinks>
    <hyperlink ref="A1" location="Index!A1" display="Index" xr:uid="{00000000-0004-0000-2D00-000000000000}"/>
    <hyperlink ref="A125" r:id="rId1" display="mailto:info@stats.govt.nz" xr:uid="{00000000-0004-0000-2D00-000001000000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129"/>
  <sheetViews>
    <sheetView workbookViewId="0"/>
  </sheetViews>
  <sheetFormatPr defaultRowHeight="15" x14ac:dyDescent="0.25"/>
  <cols>
    <col min="1" max="1" width="57.85546875" style="15" customWidth="1"/>
    <col min="2" max="2" width="39.2851562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8" x14ac:dyDescent="0.25">
      <c r="A1" s="14" t="s">
        <v>35</v>
      </c>
    </row>
    <row r="3" spans="1:8" ht="15" customHeight="1" x14ac:dyDescent="0.25">
      <c r="A3" s="105" t="s">
        <v>46</v>
      </c>
      <c r="B3" s="105"/>
      <c r="D3" s="16" t="s">
        <v>163</v>
      </c>
      <c r="E3" s="16" t="s">
        <v>164</v>
      </c>
      <c r="F3" s="1"/>
      <c r="G3" s="16" t="s">
        <v>165</v>
      </c>
    </row>
    <row r="4" spans="1:8" x14ac:dyDescent="0.25">
      <c r="A4" s="106"/>
      <c r="B4" s="28" t="s">
        <v>47</v>
      </c>
    </row>
    <row r="5" spans="1:8" x14ac:dyDescent="0.25">
      <c r="A5" s="106"/>
      <c r="B5" s="28" t="s">
        <v>166</v>
      </c>
    </row>
    <row r="6" spans="1:8" x14ac:dyDescent="0.25">
      <c r="A6" s="12" t="s">
        <v>48</v>
      </c>
      <c r="B6" s="29"/>
    </row>
    <row r="7" spans="1:8" x14ac:dyDescent="0.25">
      <c r="A7" s="12" t="s">
        <v>49</v>
      </c>
      <c r="B7" s="30">
        <v>53930</v>
      </c>
      <c r="D7" s="33">
        <f>+B7/Population!B7*1000</f>
        <v>1600.2967359050447</v>
      </c>
      <c r="E7" s="33">
        <f>+B7/'Rating units'!B7*1000</f>
        <v>3502.6303825420537</v>
      </c>
      <c r="G7" s="19">
        <f>+Roading!B7+Transportation!B7+'Water supply'!B7+Wastewater!B7+'Solid waste refuse'!B7+'Environmental protection'!B7+Culture!B7+'Recreation and sport'!B7+Property!B7+'Emergency management'!B7+'Planning and regulation'!B7+'Community development'!B7+'Economic development'!B7+Governance!B7+'Council support services'!B7+'Other activities'!B7</f>
        <v>53930</v>
      </c>
      <c r="H7" s="19">
        <f>+B7-G7</f>
        <v>0</v>
      </c>
    </row>
    <row r="8" spans="1:8" x14ac:dyDescent="0.25">
      <c r="A8" s="12" t="s">
        <v>50</v>
      </c>
      <c r="B8" s="31" t="s">
        <v>51</v>
      </c>
      <c r="D8" s="33"/>
      <c r="E8" s="33"/>
      <c r="G8" s="19"/>
      <c r="H8" s="19"/>
    </row>
    <row r="9" spans="1:8" x14ac:dyDescent="0.25">
      <c r="A9" s="12" t="s">
        <v>52</v>
      </c>
      <c r="B9" s="30">
        <v>2075197</v>
      </c>
      <c r="D9" s="33">
        <f>+B9/Population!B9*1000</f>
        <v>1285.4292616451933</v>
      </c>
      <c r="E9" s="33">
        <f>+B9/'Rating units'!B9*1000</f>
        <v>3917.0032767576708</v>
      </c>
      <c r="G9" s="19">
        <f>+Roading!B9+Transportation!B9+'Water supply'!B9+Wastewater!B9+'Solid waste refuse'!B9+'Environmental protection'!B9+Culture!B9+'Recreation and sport'!B9+Property!B9+'Emergency management'!B9+'Planning and regulation'!B9+'Community development'!B9+'Economic development'!B9+Governance!B9+'Council support services'!B9+'Other activities'!B9</f>
        <v>2075197</v>
      </c>
      <c r="H9" s="19">
        <f>+B9-G9</f>
        <v>0</v>
      </c>
    </row>
    <row r="10" spans="1:8" x14ac:dyDescent="0.25">
      <c r="A10" s="12" t="s">
        <v>53</v>
      </c>
      <c r="B10" s="31" t="s">
        <v>51</v>
      </c>
      <c r="D10" s="33"/>
      <c r="E10" s="33"/>
      <c r="G10" s="19"/>
      <c r="H10" s="19"/>
    </row>
    <row r="11" spans="1:8" x14ac:dyDescent="0.25">
      <c r="A11" s="12" t="s">
        <v>54</v>
      </c>
      <c r="B11" s="31" t="s">
        <v>51</v>
      </c>
      <c r="D11" s="33"/>
      <c r="E11" s="33"/>
      <c r="G11" s="19"/>
      <c r="H11" s="19"/>
    </row>
    <row r="12" spans="1:8" x14ac:dyDescent="0.25">
      <c r="A12" s="12" t="s">
        <v>55</v>
      </c>
      <c r="B12" s="30">
        <v>967583</v>
      </c>
      <c r="D12" s="33"/>
      <c r="E12" s="33"/>
      <c r="G12" s="19">
        <f>+Roading!B12+Transportation!B12+'Water supply'!B12+Wastewater!B12+'Solid waste refuse'!B12+'Environmental protection'!B12+Culture!B12+'Recreation and sport'!B12+Property!B12+'Emergency management'!B12+'Planning and regulation'!B12+'Community development'!B12+'Economic development'!B12+Governance!B12+'Council support services'!B12+'Other activities'!B12</f>
        <v>967583</v>
      </c>
      <c r="H12" s="19">
        <f>+B12-G12</f>
        <v>0</v>
      </c>
    </row>
    <row r="13" spans="1:8" x14ac:dyDescent="0.25">
      <c r="A13" s="12" t="s">
        <v>56</v>
      </c>
      <c r="B13" s="31" t="s">
        <v>51</v>
      </c>
      <c r="D13" s="33"/>
      <c r="E13" s="33"/>
      <c r="G13" s="19"/>
      <c r="H13" s="19"/>
    </row>
    <row r="14" spans="1:8" x14ac:dyDescent="0.25">
      <c r="A14" s="12" t="s">
        <v>57</v>
      </c>
      <c r="B14" s="30">
        <v>93285</v>
      </c>
      <c r="D14" s="33"/>
      <c r="E14" s="33"/>
      <c r="G14" s="19">
        <f>+Roading!B14+Transportation!B14+'Water supply'!B14+Wastewater!B14+'Solid waste refuse'!B14+'Environmental protection'!B14+Culture!B14+'Recreation and sport'!B14+Property!B14+'Emergency management'!B14+'Planning and regulation'!B14+'Community development'!B14+'Economic development'!B14+Governance!B14+'Council support services'!B14+'Other activities'!B14</f>
        <v>93285</v>
      </c>
      <c r="H14" s="19">
        <f t="shared" ref="H14:H24" si="0">+B14-G14</f>
        <v>0</v>
      </c>
    </row>
    <row r="15" spans="1:8" x14ac:dyDescent="0.25">
      <c r="A15" s="12" t="s">
        <v>58</v>
      </c>
      <c r="B15" s="30">
        <v>22356</v>
      </c>
      <c r="D15" s="33">
        <f>+B15/Population!B15*1000</f>
        <v>2191.7647058823532</v>
      </c>
      <c r="E15" s="33">
        <f>+B15/'Rating units'!B15*1000</f>
        <v>2968.1359532660649</v>
      </c>
      <c r="G15" s="19">
        <f>+Roading!B15+Transportation!B15+'Water supply'!B15+Wastewater!B15+'Solid waste refuse'!B15+'Environmental protection'!B15+Culture!B15+'Recreation and sport'!B15+Property!B15+'Emergency management'!B15+'Planning and regulation'!B15+'Community development'!B15+'Economic development'!B15+Governance!B15+'Council support services'!B15+'Other activities'!B15</f>
        <v>22356</v>
      </c>
      <c r="H15" s="19">
        <f t="shared" si="0"/>
        <v>0</v>
      </c>
    </row>
    <row r="16" spans="1:8" x14ac:dyDescent="0.25">
      <c r="A16" s="12" t="s">
        <v>59</v>
      </c>
      <c r="B16" s="30">
        <v>151614</v>
      </c>
      <c r="D16" s="33"/>
      <c r="E16" s="33"/>
      <c r="G16" s="19">
        <f>+Roading!B16+Transportation!B16+'Water supply'!B16+Wastewater!B16+'Solid waste refuse'!B16+'Environmental protection'!B16+Culture!B16+'Recreation and sport'!B16+Property!B16+'Emergency management'!B16+'Planning and regulation'!B16+'Community development'!B16+'Economic development'!B16+Governance!B16+'Council support services'!B16+'Other activities'!B16</f>
        <v>151614</v>
      </c>
      <c r="H16" s="19">
        <f t="shared" si="0"/>
        <v>0</v>
      </c>
    </row>
    <row r="17" spans="1:8" x14ac:dyDescent="0.25">
      <c r="A17" s="12" t="s">
        <v>60</v>
      </c>
      <c r="B17" s="30">
        <v>13666</v>
      </c>
      <c r="D17" s="33">
        <f>+B17/Population!B17*1000</f>
        <v>1535.5056179775281</v>
      </c>
      <c r="E17" s="33">
        <f>+B17/'Rating units'!B17*1000</f>
        <v>2877.0526315789475</v>
      </c>
      <c r="G17" s="19">
        <f>+Roading!B17+Transportation!B17+'Water supply'!B17+Wastewater!B17+'Solid waste refuse'!B17+'Environmental protection'!B17+Culture!B17+'Recreation and sport'!B17+Property!B17+'Emergency management'!B17+'Planning and regulation'!B17+'Community development'!B17+'Economic development'!B17+Governance!B17+'Council support services'!B17+'Other activities'!B17</f>
        <v>13666</v>
      </c>
      <c r="H17" s="19">
        <f t="shared" si="0"/>
        <v>0</v>
      </c>
    </row>
    <row r="18" spans="1:8" x14ac:dyDescent="0.25">
      <c r="A18" s="12" t="s">
        <v>61</v>
      </c>
      <c r="B18" s="30">
        <v>29205</v>
      </c>
      <c r="D18" s="33">
        <f>+B18/Population!B18*1000</f>
        <v>2147.4264705882351</v>
      </c>
      <c r="E18" s="33">
        <f>+B18/'Rating units'!B18*1000</f>
        <v>3780.0931918198294</v>
      </c>
      <c r="G18" s="19">
        <f>+Roading!B18+Transportation!B18+'Water supply'!B18+Wastewater!B18+'Solid waste refuse'!B18+'Environmental protection'!B18+Culture!B18+'Recreation and sport'!B18+Property!B18+'Emergency management'!B18+'Planning and regulation'!B18+'Community development'!B18+'Economic development'!B18+Governance!B18+'Council support services'!B18+'Other activities'!B18</f>
        <v>29205</v>
      </c>
      <c r="H18" s="19">
        <f t="shared" si="0"/>
        <v>0</v>
      </c>
    </row>
    <row r="19" spans="1:8" x14ac:dyDescent="0.25">
      <c r="A19" s="12" t="s">
        <v>62</v>
      </c>
      <c r="B19" s="30">
        <v>36822</v>
      </c>
      <c r="D19" s="33">
        <f>+B19/Population!B19*1000</f>
        <v>1869.1370558375636</v>
      </c>
      <c r="E19" s="33">
        <f>+B19/'Rating units'!B19*1000</f>
        <v>2661.5106613661005</v>
      </c>
      <c r="G19" s="19">
        <f>+Roading!B19+Transportation!B19+'Water supply'!B19+Wastewater!B19+'Solid waste refuse'!B19+'Environmental protection'!B19+Culture!B19+'Recreation and sport'!B19+Property!B19+'Emergency management'!B19+'Planning and regulation'!B19+'Community development'!B19+'Economic development'!B19+Governance!B19+'Council support services'!B19+'Other activities'!B19</f>
        <v>36822</v>
      </c>
      <c r="H19" s="19">
        <f t="shared" si="0"/>
        <v>0</v>
      </c>
    </row>
    <row r="20" spans="1:8" x14ac:dyDescent="0.25">
      <c r="A20" s="12" t="s">
        <v>63</v>
      </c>
      <c r="B20" s="30">
        <v>7335</v>
      </c>
      <c r="D20" s="33">
        <f>+B20/Population!B20*1000</f>
        <v>12024.590163934427</v>
      </c>
      <c r="E20" s="33">
        <f>+B20/'Rating units'!B20*1000</f>
        <v>13168.761220825854</v>
      </c>
      <c r="G20" s="19">
        <f>+Roading!B20+Transportation!B20+'Water supply'!B20+Wastewater!B20+'Solid waste refuse'!B20+'Environmental protection'!B20+Culture!B20+'Recreation and sport'!B20+Property!B20+'Emergency management'!B20+'Planning and regulation'!B20+'Community development'!B20+'Economic development'!B20+Governance!B20+'Council support services'!B20+'Other activities'!B20</f>
        <v>7335</v>
      </c>
      <c r="H20" s="19">
        <f t="shared" si="0"/>
        <v>0</v>
      </c>
    </row>
    <row r="21" spans="1:8" x14ac:dyDescent="0.25">
      <c r="A21" s="12" t="s">
        <v>64</v>
      </c>
      <c r="B21" s="30">
        <v>808762</v>
      </c>
      <c r="D21" s="33">
        <f>+B21/Population!B21*1000</f>
        <v>2157.2739397172577</v>
      </c>
      <c r="E21" s="33">
        <f>+B21/'Rating units'!B21*1000</f>
        <v>4908.4597223992378</v>
      </c>
      <c r="G21" s="19">
        <f>+Roading!B21+Transportation!B21+'Water supply'!B21+Wastewater!B21+'Solid waste refuse'!B21+'Environmental protection'!B21+Culture!B21+'Recreation and sport'!B21+Property!B21+'Emergency management'!B21+'Planning and regulation'!B21+'Community development'!B21+'Economic development'!B21+Governance!B21+'Council support services'!B21+'Other activities'!B21</f>
        <v>808762</v>
      </c>
      <c r="H21" s="19">
        <f t="shared" si="0"/>
        <v>0</v>
      </c>
    </row>
    <row r="22" spans="1:8" x14ac:dyDescent="0.25">
      <c r="A22" s="12" t="s">
        <v>65</v>
      </c>
      <c r="B22" s="30">
        <v>36406</v>
      </c>
      <c r="D22" s="33">
        <f>+B22/Population!B22*1000</f>
        <v>2086.3037249283666</v>
      </c>
      <c r="E22" s="33">
        <f>+B22/'Rating units'!B22*1000</f>
        <v>2800.676975151935</v>
      </c>
      <c r="G22" s="19">
        <f>+Roading!B22+Transportation!B22+'Water supply'!B22+Wastewater!B22+'Solid waste refuse'!B22+'Environmental protection'!B22+Culture!B22+'Recreation and sport'!B22+Property!B22+'Emergency management'!B22+'Planning and regulation'!B22+'Community development'!B22+'Economic development'!B22+Governance!B22+'Council support services'!B22+'Other activities'!B22</f>
        <v>36406</v>
      </c>
      <c r="H22" s="19">
        <f t="shared" si="0"/>
        <v>0</v>
      </c>
    </row>
    <row r="23" spans="1:8" x14ac:dyDescent="0.25">
      <c r="A23" s="12" t="s">
        <v>66</v>
      </c>
      <c r="B23" s="30">
        <v>217387</v>
      </c>
      <c r="D23" s="33">
        <f>+B23/Population!B23*1000</f>
        <v>1711.7086614173229</v>
      </c>
      <c r="E23" s="33">
        <f>+B23/'Rating units'!B23*1000</f>
        <v>3913.2868895249412</v>
      </c>
      <c r="G23" s="19">
        <f>+Roading!B23+Transportation!B23+'Water supply'!B23+Wastewater!B23+'Solid waste refuse'!B23+'Environmental protection'!B23+Culture!B23+'Recreation and sport'!B23+Property!B23+'Emergency management'!B23+'Planning and regulation'!B23+'Community development'!B23+'Economic development'!B23+Governance!B23+'Council support services'!B23+'Other activities'!B23</f>
        <v>217387</v>
      </c>
      <c r="H23" s="19">
        <f t="shared" si="0"/>
        <v>0</v>
      </c>
    </row>
    <row r="24" spans="1:8" x14ac:dyDescent="0.25">
      <c r="A24" s="12" t="s">
        <v>67</v>
      </c>
      <c r="B24" s="30">
        <v>103219</v>
      </c>
      <c r="D24" s="33">
        <f>+B24/Population!B24*1000</f>
        <v>1664.8225806451612</v>
      </c>
      <c r="E24" s="33">
        <f>+B24/'Rating units'!B24*1000</f>
        <v>2569.7463091592604</v>
      </c>
      <c r="G24" s="19">
        <f>+Roading!B24+Transportation!B24+'Water supply'!B24+Wastewater!B24+'Solid waste refuse'!B24+'Environmental protection'!B24+Culture!B24+'Recreation and sport'!B24+Property!B24+'Emergency management'!B24+'Planning and regulation'!B24+'Community development'!B24+'Economic development'!B24+Governance!B24+'Council support services'!B24+'Other activities'!B24</f>
        <v>103219</v>
      </c>
      <c r="H24" s="19">
        <f t="shared" si="0"/>
        <v>0</v>
      </c>
    </row>
    <row r="25" spans="1:8" x14ac:dyDescent="0.25">
      <c r="A25" s="12" t="s">
        <v>68</v>
      </c>
      <c r="B25" s="31" t="s">
        <v>51</v>
      </c>
      <c r="D25" s="33"/>
      <c r="E25" s="33"/>
      <c r="G25" s="19"/>
      <c r="H25" s="19"/>
    </row>
    <row r="26" spans="1:8" x14ac:dyDescent="0.25">
      <c r="A26" s="12" t="s">
        <v>69</v>
      </c>
      <c r="B26" s="30">
        <v>83830</v>
      </c>
      <c r="D26" s="33">
        <f>+B26/Population!B26*1000</f>
        <v>1753.765690376569</v>
      </c>
      <c r="E26" s="33">
        <f>+B26/'Rating units'!B26*1000</f>
        <v>3547.6089716462125</v>
      </c>
      <c r="G26" s="19">
        <f>+Roading!B26+Transportation!B26+'Water supply'!B26+Wastewater!B26+'Solid waste refuse'!B26+'Environmental protection'!B26+Culture!B26+'Recreation and sport'!B26+Property!B26+'Emergency management'!B26+'Planning and regulation'!B26+'Community development'!B26+'Economic development'!B26+Governance!B26+'Council support services'!B26+'Other activities'!B26</f>
        <v>83830</v>
      </c>
      <c r="H26" s="19">
        <f t="shared" ref="H26:H44" si="1">+B26-G26</f>
        <v>0</v>
      </c>
    </row>
    <row r="27" spans="1:8" x14ac:dyDescent="0.25">
      <c r="A27" s="12" t="s">
        <v>70</v>
      </c>
      <c r="B27" s="30">
        <v>20338</v>
      </c>
      <c r="D27" s="33">
        <f>+B27/Population!B27*1000</f>
        <v>1633.5742971887551</v>
      </c>
      <c r="E27" s="33">
        <f>+B27/'Rating units'!B27*1000</f>
        <v>3366.1039390930155</v>
      </c>
      <c r="G27" s="19">
        <f>+Roading!B27+Transportation!B27+'Water supply'!B27+Wastewater!B27+'Solid waste refuse'!B27+'Environmental protection'!B27+Culture!B27+'Recreation and sport'!B27+Property!B27+'Emergency management'!B27+'Planning and regulation'!B27+'Community development'!B27+'Economic development'!B27+Governance!B27+'Council support services'!B27+'Other activities'!B27</f>
        <v>20338</v>
      </c>
      <c r="H27" s="19">
        <f t="shared" si="1"/>
        <v>0</v>
      </c>
    </row>
    <row r="28" spans="1:8" x14ac:dyDescent="0.25">
      <c r="A28" s="12" t="s">
        <v>71</v>
      </c>
      <c r="B28" s="30">
        <v>233901</v>
      </c>
      <c r="D28" s="33"/>
      <c r="E28" s="33"/>
      <c r="G28" s="19">
        <f>+Roading!B28+Transportation!B28+'Water supply'!B28+Wastewater!B28+'Solid waste refuse'!B28+'Environmental protection'!B28+Culture!B28+'Recreation and sport'!B28+Property!B28+'Emergency management'!B28+'Planning and regulation'!B28+'Community development'!B28+'Economic development'!B28+Governance!B28+'Council support services'!B28+'Other activities'!B28</f>
        <v>233901</v>
      </c>
      <c r="H28" s="19">
        <f t="shared" si="1"/>
        <v>0</v>
      </c>
    </row>
    <row r="29" spans="1:8" x14ac:dyDescent="0.25">
      <c r="A29" s="12" t="s">
        <v>72</v>
      </c>
      <c r="B29" s="30">
        <v>26949</v>
      </c>
      <c r="D29" s="33">
        <f>+B29/Population!B29*1000</f>
        <v>1988.8560885608856</v>
      </c>
      <c r="E29" s="33">
        <f>+B29/'Rating units'!B29*1000</f>
        <v>2959.4772677355591</v>
      </c>
      <c r="G29" s="19">
        <f>+Roading!B29+Transportation!B29+'Water supply'!B29+Wastewater!B29+'Solid waste refuse'!B29+'Environmental protection'!B29+Culture!B29+'Recreation and sport'!B29+Property!B29+'Emergency management'!B29+'Planning and regulation'!B29+'Community development'!B29+'Economic development'!B29+Governance!B29+'Council support services'!B29+'Other activities'!B29</f>
        <v>26949</v>
      </c>
      <c r="H29" s="19">
        <f t="shared" si="1"/>
        <v>0</v>
      </c>
    </row>
    <row r="30" spans="1:8" x14ac:dyDescent="0.25">
      <c r="A30" s="12" t="s">
        <v>73</v>
      </c>
      <c r="B30" s="30">
        <v>217116</v>
      </c>
      <c r="D30" s="33">
        <f>+B30/Population!B30*1000</f>
        <v>1346.8734491315138</v>
      </c>
      <c r="E30" s="33">
        <f>+B30/'Rating units'!B30*1000</f>
        <v>3835.971731448763</v>
      </c>
      <c r="G30" s="19">
        <f>+Roading!B30+Transportation!B30+'Water supply'!B30+Wastewater!B30+'Solid waste refuse'!B30+'Environmental protection'!B30+Culture!B30+'Recreation and sport'!B30+Property!B30+'Emergency management'!B30+'Planning and regulation'!B30+'Community development'!B30+'Economic development'!B30+Governance!B30+'Council support services'!B30+'Other activities'!B30</f>
        <v>217116</v>
      </c>
      <c r="H30" s="19">
        <f t="shared" si="1"/>
        <v>0</v>
      </c>
    </row>
    <row r="31" spans="1:8" x14ac:dyDescent="0.25">
      <c r="A31" s="12" t="s">
        <v>74</v>
      </c>
      <c r="B31" s="30">
        <v>100072</v>
      </c>
      <c r="D31" s="33">
        <f>+B31/Population!B31*1000</f>
        <v>1273.1806615776081</v>
      </c>
      <c r="E31" s="33">
        <f>+B31/'Rating units'!B31*1000</f>
        <v>3251.7303005686435</v>
      </c>
      <c r="G31" s="19">
        <f>+Roading!B31+Transportation!B31+'Water supply'!B31+Wastewater!B31+'Solid waste refuse'!B31+'Environmental protection'!B31+Culture!B31+'Recreation and sport'!B31+Property!B31+'Emergency management'!B31+'Planning and regulation'!B31+'Community development'!B31+'Economic development'!B31+Governance!B31+'Council support services'!B31+'Other activities'!B31</f>
        <v>100072</v>
      </c>
      <c r="H31" s="19">
        <f t="shared" si="1"/>
        <v>0</v>
      </c>
    </row>
    <row r="32" spans="1:8" x14ac:dyDescent="0.25">
      <c r="A32" s="12" t="s">
        <v>75</v>
      </c>
      <c r="B32" s="30">
        <v>32431</v>
      </c>
      <c r="D32" s="33">
        <f>+B32/Population!B32*1000</f>
        <v>1658.8746803069055</v>
      </c>
      <c r="E32" s="33">
        <f>+B32/'Rating units'!B32*1000</f>
        <v>3039.7413065891838</v>
      </c>
      <c r="G32" s="19">
        <f>+Roading!B32+Transportation!B32+'Water supply'!B32+Wastewater!B32+'Solid waste refuse'!B32+'Environmental protection'!B32+Culture!B32+'Recreation and sport'!B32+Property!B32+'Emergency management'!B32+'Planning and regulation'!B32+'Community development'!B32+'Economic development'!B32+Governance!B32+'Council support services'!B32+'Other activities'!B32</f>
        <v>32431</v>
      </c>
      <c r="H32" s="19">
        <f t="shared" si="1"/>
        <v>0</v>
      </c>
    </row>
    <row r="33" spans="1:8" x14ac:dyDescent="0.25">
      <c r="A33" s="12" t="s">
        <v>76</v>
      </c>
      <c r="B33" s="30">
        <v>41975</v>
      </c>
      <c r="D33" s="33"/>
      <c r="E33" s="33"/>
      <c r="G33" s="19">
        <f>+Roading!B33+Transportation!B33+'Water supply'!B33+Wastewater!B33+'Solid waste refuse'!B33+'Environmental protection'!B33+Culture!B33+'Recreation and sport'!B33+Property!B33+'Emergency management'!B33+'Planning and regulation'!B33+'Community development'!B33+'Economic development'!B33+Governance!B33+'Council support services'!B33+'Other activities'!B33</f>
        <v>41975</v>
      </c>
      <c r="H33" s="19">
        <f t="shared" si="1"/>
        <v>0</v>
      </c>
    </row>
    <row r="34" spans="1:8" x14ac:dyDescent="0.25">
      <c r="A34" s="12" t="s">
        <v>77</v>
      </c>
      <c r="B34" s="30">
        <v>45812</v>
      </c>
      <c r="D34" s="33">
        <f>+B34/Population!B34*1000</f>
        <v>1436.1128526645768</v>
      </c>
      <c r="E34" s="33">
        <f>+B34/'Rating units'!B34*1000</f>
        <v>2534.5504840940525</v>
      </c>
      <c r="G34" s="19">
        <f>+Roading!B34+Transportation!B34+'Water supply'!B34+Wastewater!B34+'Solid waste refuse'!B34+'Environmental protection'!B34+Culture!B34+'Recreation and sport'!B34+Property!B34+'Emergency management'!B34+'Planning and regulation'!B34+'Community development'!B34+'Economic development'!B34+Governance!B34+'Council support services'!B34+'Other activities'!B34</f>
        <v>45812</v>
      </c>
      <c r="H34" s="19">
        <f t="shared" si="1"/>
        <v>0</v>
      </c>
    </row>
    <row r="35" spans="1:8" x14ac:dyDescent="0.25">
      <c r="A35" s="12" t="s">
        <v>78</v>
      </c>
      <c r="B35" s="30">
        <v>38715</v>
      </c>
      <c r="D35" s="33">
        <f>+B35/Population!B35*1000</f>
        <v>3048.4251968503936</v>
      </c>
      <c r="E35" s="33">
        <f>+B35/'Rating units'!B35*1000</f>
        <v>4836.9565217391309</v>
      </c>
      <c r="G35" s="19">
        <f>+Roading!B35+Transportation!B35+'Water supply'!B35+Wastewater!B35+'Solid waste refuse'!B35+'Environmental protection'!B35+Culture!B35+'Recreation and sport'!B35+Property!B35+'Emergency management'!B35+'Planning and regulation'!B35+'Community development'!B35+'Economic development'!B35+Governance!B35+'Council support services'!B35+'Other activities'!B35</f>
        <v>38715</v>
      </c>
      <c r="H35" s="19">
        <f t="shared" si="1"/>
        <v>0</v>
      </c>
    </row>
    <row r="36" spans="1:8" x14ac:dyDescent="0.25">
      <c r="A36" s="12" t="s">
        <v>79</v>
      </c>
      <c r="B36" s="30">
        <v>152140</v>
      </c>
      <c r="D36" s="33">
        <f>+B36/Population!B36*1000</f>
        <v>1471.3733075435202</v>
      </c>
      <c r="E36" s="33">
        <f>+B36/'Rating units'!B36*1000</f>
        <v>3921.2350833784376</v>
      </c>
      <c r="G36" s="19">
        <f>+Roading!B36+Transportation!B36+'Water supply'!B36+Wastewater!B36+'Solid waste refuse'!B36+'Environmental protection'!B36+Culture!B36+'Recreation and sport'!B36+Property!B36+'Emergency management'!B36+'Planning and regulation'!B36+'Community development'!B36+'Economic development'!B36+Governance!B36+'Council support services'!B36+'Other activities'!B36</f>
        <v>152140</v>
      </c>
      <c r="H36" s="19">
        <f t="shared" si="1"/>
        <v>0</v>
      </c>
    </row>
    <row r="37" spans="1:8" x14ac:dyDescent="0.25">
      <c r="A37" s="12" t="s">
        <v>80</v>
      </c>
      <c r="B37" s="30">
        <v>83735</v>
      </c>
      <c r="D37" s="33">
        <f>+B37/Population!B37*1000</f>
        <v>1530.8043875685557</v>
      </c>
      <c r="E37" s="33">
        <f>+B37/'Rating units'!B37*1000</f>
        <v>3321.4994049980169</v>
      </c>
      <c r="G37" s="19">
        <f>+Roading!B37+Transportation!B37+'Water supply'!B37+Wastewater!B37+'Solid waste refuse'!B37+'Environmental protection'!B37+Culture!B37+'Recreation and sport'!B37+Property!B37+'Emergency management'!B37+'Planning and regulation'!B37+'Community development'!B37+'Economic development'!B37+Governance!B37+'Council support services'!B37+'Other activities'!B37</f>
        <v>83735</v>
      </c>
      <c r="H37" s="19">
        <f t="shared" si="1"/>
        <v>0</v>
      </c>
    </row>
    <row r="38" spans="1:8" x14ac:dyDescent="0.25">
      <c r="A38" s="12" t="s">
        <v>81</v>
      </c>
      <c r="B38" s="30">
        <v>12449</v>
      </c>
      <c r="D38" s="33">
        <f>+B38/Population!B38*1000</f>
        <v>3337.5335120643431</v>
      </c>
      <c r="E38" s="33">
        <f>+B38/'Rating units'!B38*1000</f>
        <v>3655.0205519671167</v>
      </c>
      <c r="G38" s="19">
        <f>+Roading!B38+Transportation!B38+'Water supply'!B38+Wastewater!B38+'Solid waste refuse'!B38+'Environmental protection'!B38+Culture!B38+'Recreation and sport'!B38+Property!B38+'Emergency management'!B38+'Planning and regulation'!B38+'Community development'!B38+'Economic development'!B38+Governance!B38+'Council support services'!B38+'Other activities'!B38</f>
        <v>12449</v>
      </c>
      <c r="H38" s="19">
        <f t="shared" si="1"/>
        <v>0</v>
      </c>
    </row>
    <row r="39" spans="1:8" x14ac:dyDescent="0.25">
      <c r="A39" s="12" t="s">
        <v>82</v>
      </c>
      <c r="B39" s="30">
        <v>47350</v>
      </c>
      <c r="D39" s="33">
        <f>+B39/Population!B39*1000</f>
        <v>2182.0276497695854</v>
      </c>
      <c r="E39" s="33">
        <f>+B39/'Rating units'!B39*1000</f>
        <v>3330.5198002391503</v>
      </c>
      <c r="G39" s="19">
        <f>+Roading!B39+Transportation!B39+'Water supply'!B39+Wastewater!B39+'Solid waste refuse'!B39+'Environmental protection'!B39+Culture!B39+'Recreation and sport'!B39+Property!B39+'Emergency management'!B39+'Planning and regulation'!B39+'Community development'!B39+'Economic development'!B39+Governance!B39+'Council support services'!B39+'Other activities'!B39</f>
        <v>47350</v>
      </c>
      <c r="H39" s="19">
        <f t="shared" si="1"/>
        <v>0</v>
      </c>
    </row>
    <row r="40" spans="1:8" x14ac:dyDescent="0.25">
      <c r="A40" s="12" t="s">
        <v>83</v>
      </c>
      <c r="B40" s="30">
        <v>73821</v>
      </c>
      <c r="D40" s="33">
        <f>+B40/Population!B40*1000</f>
        <v>1416.9097888675624</v>
      </c>
      <c r="E40" s="33">
        <f>+B40/'Rating units'!B40*1000</f>
        <v>3011.5040998653776</v>
      </c>
      <c r="G40" s="19">
        <f>+Roading!B40+Transportation!B40+'Water supply'!B40+Wastewater!B40+'Solid waste refuse'!B40+'Environmental protection'!B40+Culture!B40+'Recreation and sport'!B40+Property!B40+'Emergency management'!B40+'Planning and regulation'!B40+'Community development'!B40+'Economic development'!B40+Governance!B40+'Council support services'!B40+'Other activities'!B40</f>
        <v>73821</v>
      </c>
      <c r="H40" s="19">
        <f t="shared" si="1"/>
        <v>0</v>
      </c>
    </row>
    <row r="41" spans="1:8" x14ac:dyDescent="0.25">
      <c r="A41" s="12" t="s">
        <v>84</v>
      </c>
      <c r="B41" s="30">
        <v>11219</v>
      </c>
      <c r="D41" s="33">
        <f>+B41/Population!B41*1000</f>
        <v>1649.8529411764707</v>
      </c>
      <c r="E41" s="33">
        <f>+B41/'Rating units'!B41*1000</f>
        <v>3831.6256830601092</v>
      </c>
      <c r="G41" s="19">
        <f>+Roading!B41+Transportation!B41+'Water supply'!B41+Wastewater!B41+'Solid waste refuse'!B41+'Environmental protection'!B41+Culture!B41+'Recreation and sport'!B41+Property!B41+'Emergency management'!B41+'Planning and regulation'!B41+'Community development'!B41+'Economic development'!B41+Governance!B41+'Council support services'!B41+'Other activities'!B41</f>
        <v>11219</v>
      </c>
      <c r="H41" s="19">
        <f t="shared" si="1"/>
        <v>0</v>
      </c>
    </row>
    <row r="42" spans="1:8" x14ac:dyDescent="0.25">
      <c r="A42" s="12" t="s">
        <v>85</v>
      </c>
      <c r="B42" s="30">
        <v>15934</v>
      </c>
      <c r="D42" s="33">
        <f>+B42/Population!B42*1000</f>
        <v>3525.2212389380529</v>
      </c>
      <c r="E42" s="33">
        <f>+B42/'Rating units'!B42*1000</f>
        <v>3587.1229176046822</v>
      </c>
      <c r="G42" s="19">
        <f>+Roading!B42+Transportation!B42+'Water supply'!B42+Wastewater!B42+'Solid waste refuse'!B42+'Environmental protection'!B42+Culture!B42+'Recreation and sport'!B42+Property!B42+'Emergency management'!B42+'Planning and regulation'!B42+'Community development'!B42+'Economic development'!B42+Governance!B42+'Council support services'!B42+'Other activities'!B42</f>
        <v>15934</v>
      </c>
      <c r="H42" s="19">
        <f t="shared" si="1"/>
        <v>0</v>
      </c>
    </row>
    <row r="43" spans="1:8" x14ac:dyDescent="0.25">
      <c r="A43" s="12" t="s">
        <v>86</v>
      </c>
      <c r="B43" s="30">
        <v>49350</v>
      </c>
      <c r="D43" s="33">
        <f>+B43/Population!B43*1000</f>
        <v>1656.0402684563758</v>
      </c>
      <c r="E43" s="33">
        <f>+B43/'Rating units'!B43*1000</f>
        <v>3373.4363251076629</v>
      </c>
      <c r="G43" s="19">
        <f>+Roading!B43+Transportation!B43+'Water supply'!B43+Wastewater!B43+'Solid waste refuse'!B43+'Environmental protection'!B43+Culture!B43+'Recreation and sport'!B43+Property!B43+'Emergency management'!B43+'Planning and regulation'!B43+'Community development'!B43+'Economic development'!B43+Governance!B43+'Council support services'!B43+'Other activities'!B43</f>
        <v>49350</v>
      </c>
      <c r="H43" s="19">
        <f t="shared" si="1"/>
        <v>0</v>
      </c>
    </row>
    <row r="44" spans="1:8" x14ac:dyDescent="0.25">
      <c r="A44" s="12" t="s">
        <v>87</v>
      </c>
      <c r="B44" s="30">
        <v>51751</v>
      </c>
      <c r="D44" s="33"/>
      <c r="E44" s="33"/>
      <c r="G44" s="19">
        <f>+Roading!B44+Transportation!B44+'Water supply'!B44+Wastewater!B44+'Solid waste refuse'!B44+'Environmental protection'!B44+Culture!B44+'Recreation and sport'!B44+Property!B44+'Emergency management'!B44+'Planning and regulation'!B44+'Community development'!B44+'Economic development'!B44+Governance!B44+'Council support services'!B44+'Other activities'!B44</f>
        <v>51751</v>
      </c>
      <c r="H44" s="19">
        <f t="shared" si="1"/>
        <v>0</v>
      </c>
    </row>
    <row r="45" spans="1:8" x14ac:dyDescent="0.25">
      <c r="A45" s="12" t="s">
        <v>88</v>
      </c>
      <c r="B45" s="31" t="s">
        <v>51</v>
      </c>
      <c r="D45" s="33"/>
      <c r="E45" s="33"/>
      <c r="G45" s="19"/>
      <c r="H45" s="19"/>
    </row>
    <row r="46" spans="1:8" x14ac:dyDescent="0.25">
      <c r="A46" s="12" t="s">
        <v>89</v>
      </c>
      <c r="B46" s="30">
        <v>101278</v>
      </c>
      <c r="D46" s="33">
        <f>+B46/Population!B46*1000</f>
        <v>2225.8901098901101</v>
      </c>
      <c r="E46" s="33">
        <f>+B46/'Rating units'!B46*1000</f>
        <v>3824.842327882473</v>
      </c>
      <c r="G46" s="19">
        <f>+Roading!B46+Transportation!B46+'Water supply'!B46+Wastewater!B46+'Solid waste refuse'!B46+'Environmental protection'!B46+Culture!B46+'Recreation and sport'!B46+Property!B46+'Emergency management'!B46+'Planning and regulation'!B46+'Community development'!B46+'Economic development'!B46+Governance!B46+'Council support services'!B46+'Other activities'!B46</f>
        <v>101278</v>
      </c>
      <c r="H46" s="19">
        <f t="shared" ref="H46:H51" si="2">+B46-G46</f>
        <v>0</v>
      </c>
    </row>
    <row r="47" spans="1:8" x14ac:dyDescent="0.25">
      <c r="A47" s="12" t="s">
        <v>90</v>
      </c>
      <c r="B47" s="30">
        <v>38671</v>
      </c>
      <c r="D47" s="33">
        <f>+B47/Population!B47*1000</f>
        <v>1571.9918699186992</v>
      </c>
      <c r="E47" s="33">
        <f>+B47/'Rating units'!B47*1000</f>
        <v>3172.3543888433142</v>
      </c>
      <c r="G47" s="19">
        <f>+Roading!B47+Transportation!B47+'Water supply'!B47+Wastewater!B47+'Solid waste refuse'!B47+'Environmental protection'!B47+Culture!B47+'Recreation and sport'!B47+Property!B47+'Emergency management'!B47+'Planning and regulation'!B47+'Community development'!B47+'Economic development'!B47+Governance!B47+'Council support services'!B47+'Other activities'!B47</f>
        <v>38671</v>
      </c>
      <c r="H47" s="19">
        <f t="shared" si="2"/>
        <v>0</v>
      </c>
    </row>
    <row r="48" spans="1:8" x14ac:dyDescent="0.25">
      <c r="A48" s="12" t="s">
        <v>91</v>
      </c>
      <c r="B48" s="30">
        <v>44547</v>
      </c>
      <c r="D48" s="33">
        <f>+B48/Population!B48*1000</f>
        <v>1306.3636363636365</v>
      </c>
      <c r="E48" s="33">
        <f>+B48/'Rating units'!B48*1000</f>
        <v>2938.4758474660125</v>
      </c>
      <c r="G48" s="19">
        <f>+Roading!B48+Transportation!B48+'Water supply'!B48+Wastewater!B48+'Solid waste refuse'!B48+'Environmental protection'!B48+Culture!B48+'Recreation and sport'!B48+Property!B48+'Emergency management'!B48+'Planning and regulation'!B48+'Community development'!B48+'Economic development'!B48+Governance!B48+'Council support services'!B48+'Other activities'!B48</f>
        <v>44547</v>
      </c>
      <c r="H48" s="19">
        <f t="shared" si="2"/>
        <v>0</v>
      </c>
    </row>
    <row r="49" spans="1:8" x14ac:dyDescent="0.25">
      <c r="A49" s="12" t="s">
        <v>92</v>
      </c>
      <c r="B49" s="30">
        <v>86685</v>
      </c>
      <c r="D49" s="33">
        <f>+B49/Population!B49*1000</f>
        <v>1418.7397708674305</v>
      </c>
      <c r="E49" s="33">
        <f>+B49/'Rating units'!B49*1000</f>
        <v>3364.7090789116178</v>
      </c>
      <c r="G49" s="19">
        <f>+Roading!B49+Transportation!B49+'Water supply'!B49+Wastewater!B49+'Solid waste refuse'!B49+'Environmental protection'!B49+Culture!B49+'Recreation and sport'!B49+Property!B49+'Emergency management'!B49+'Planning and regulation'!B49+'Community development'!B49+'Economic development'!B49+Governance!B49+'Council support services'!B49+'Other activities'!B49</f>
        <v>86685</v>
      </c>
      <c r="H49" s="19">
        <f t="shared" si="2"/>
        <v>0</v>
      </c>
    </row>
    <row r="50" spans="1:8" x14ac:dyDescent="0.25">
      <c r="A50" s="12" t="s">
        <v>93</v>
      </c>
      <c r="B50" s="30">
        <v>88249</v>
      </c>
      <c r="D50" s="33">
        <f>+B50/Population!B50*1000</f>
        <v>1744.0513833992095</v>
      </c>
      <c r="E50" s="33">
        <f>+B50/'Rating units'!B50*1000</f>
        <v>4020.0892857142858</v>
      </c>
      <c r="G50" s="19">
        <f>+Roading!B50+Transportation!B50+'Water supply'!B50+Wastewater!B50+'Solid waste refuse'!B50+'Environmental protection'!B50+Culture!B50+'Recreation and sport'!B50+Property!B50+'Emergency management'!B50+'Planning and regulation'!B50+'Community development'!B50+'Economic development'!B50+Governance!B50+'Council support services'!B50+'Other activities'!B50</f>
        <v>88249</v>
      </c>
      <c r="H50" s="19">
        <f t="shared" si="2"/>
        <v>0</v>
      </c>
    </row>
    <row r="51" spans="1:8" x14ac:dyDescent="0.25">
      <c r="A51" s="12" t="s">
        <v>94</v>
      </c>
      <c r="B51" s="30">
        <v>137974</v>
      </c>
      <c r="D51" s="33">
        <f>+B51/Population!B51*1000</f>
        <v>1728.9974937343356</v>
      </c>
      <c r="E51" s="33">
        <f>+B51/'Rating units'!B51*1000</f>
        <v>3933.3485375449</v>
      </c>
      <c r="G51" s="19">
        <f>+Roading!B51+Transportation!B51+'Water supply'!B51+Wastewater!B51+'Solid waste refuse'!B51+'Environmental protection'!B51+Culture!B51+'Recreation and sport'!B51+Property!B51+'Emergency management'!B51+'Planning and regulation'!B51+'Community development'!B51+'Economic development'!B51+Governance!B51+'Council support services'!B51+'Other activities'!B51</f>
        <v>137974</v>
      </c>
      <c r="H51" s="19">
        <f t="shared" si="2"/>
        <v>0</v>
      </c>
    </row>
    <row r="52" spans="1:8" x14ac:dyDescent="0.25">
      <c r="A52" s="12" t="s">
        <v>95</v>
      </c>
      <c r="B52" s="31" t="s">
        <v>51</v>
      </c>
      <c r="D52" s="33"/>
      <c r="E52" s="33"/>
      <c r="G52" s="19"/>
      <c r="H52" s="19"/>
    </row>
    <row r="53" spans="1:8" x14ac:dyDescent="0.25">
      <c r="A53" s="12" t="s">
        <v>96</v>
      </c>
      <c r="B53" s="30">
        <v>31589</v>
      </c>
      <c r="D53" s="33"/>
      <c r="E53" s="33"/>
      <c r="G53" s="19">
        <f>+Roading!B53+Transportation!B53+'Water supply'!B53+Wastewater!B53+'Solid waste refuse'!B53+'Environmental protection'!B53+Culture!B53+'Recreation and sport'!B53+Property!B53+'Emergency management'!B53+'Planning and regulation'!B53+'Community development'!B53+'Economic development'!B53+Governance!B53+'Council support services'!B53+'Other activities'!B53</f>
        <v>31589</v>
      </c>
      <c r="H53" s="19">
        <f>+B53-G53</f>
        <v>0</v>
      </c>
    </row>
    <row r="54" spans="1:8" x14ac:dyDescent="0.25">
      <c r="A54" s="12" t="s">
        <v>97</v>
      </c>
      <c r="B54" s="30">
        <v>11585</v>
      </c>
      <c r="D54" s="33">
        <f>+B54/Population!B54*1000</f>
        <v>1313.4920634920634</v>
      </c>
      <c r="E54" s="33">
        <f>+B54/'Rating units'!B54*1000</f>
        <v>2080.6393678160921</v>
      </c>
      <c r="G54" s="19">
        <f>+Roading!B54+Transportation!B54+'Water supply'!B54+Wastewater!B54+'Solid waste refuse'!B54+'Environmental protection'!B54+Culture!B54+'Recreation and sport'!B54+Property!B54+'Emergency management'!B54+'Planning and regulation'!B54+'Community development'!B54+'Economic development'!B54+Governance!B54+'Council support services'!B54+'Other activities'!B54</f>
        <v>11585</v>
      </c>
      <c r="H54" s="19">
        <f>+B54-G54</f>
        <v>0</v>
      </c>
    </row>
    <row r="55" spans="1:8" x14ac:dyDescent="0.25">
      <c r="A55" s="12" t="s">
        <v>98</v>
      </c>
      <c r="B55" s="30">
        <v>33310</v>
      </c>
      <c r="D55" s="33"/>
      <c r="E55" s="33"/>
      <c r="G55" s="19">
        <f>+Roading!B55+Transportation!B55+'Water supply'!B55+Wastewater!B55+'Solid waste refuse'!B55+'Environmental protection'!B55+Culture!B55+'Recreation and sport'!B55+Property!B55+'Emergency management'!B55+'Planning and regulation'!B55+'Community development'!B55+'Economic development'!B55+Governance!B55+'Council support services'!B55+'Other activities'!B55</f>
        <v>33310</v>
      </c>
      <c r="H55" s="19">
        <f>+B55-G55</f>
        <v>0</v>
      </c>
    </row>
    <row r="56" spans="1:8" x14ac:dyDescent="0.25">
      <c r="A56" s="12" t="s">
        <v>99</v>
      </c>
      <c r="B56" s="30">
        <v>15816</v>
      </c>
      <c r="D56" s="33">
        <f>+B56/Population!B56*1000</f>
        <v>1584.7695390781562</v>
      </c>
      <c r="E56" s="33">
        <f>+B56/'Rating units'!B56*1000</f>
        <v>2904.6831955922867</v>
      </c>
      <c r="G56" s="19">
        <f>+Roading!B56+Transportation!B56+'Water supply'!B56+Wastewater!B56+'Solid waste refuse'!B56+'Environmental protection'!B56+Culture!B56+'Recreation and sport'!B56+Property!B56+'Emergency management'!B56+'Planning and regulation'!B56+'Community development'!B56+'Economic development'!B56+Governance!B56+'Council support services'!B56+'Other activities'!B56</f>
        <v>15816</v>
      </c>
      <c r="H56" s="19">
        <f>+B56-G56</f>
        <v>0</v>
      </c>
    </row>
    <row r="57" spans="1:8" x14ac:dyDescent="0.25">
      <c r="A57" s="12" t="s">
        <v>100</v>
      </c>
      <c r="B57" s="30">
        <v>113751</v>
      </c>
      <c r="D57" s="33">
        <f>+B57/Population!B57*1000</f>
        <v>1318.088064889919</v>
      </c>
      <c r="E57" s="33">
        <f>+B57/'Rating units'!B57*1000</f>
        <v>3474.7983870967741</v>
      </c>
      <c r="G57" s="19">
        <f>+Roading!B57+Transportation!B57+'Water supply'!B57+Wastewater!B57+'Solid waste refuse'!B57+'Environmental protection'!B57+Culture!B57+'Recreation and sport'!B57+Property!B57+'Emergency management'!B57+'Planning and regulation'!B57+'Community development'!B57+'Economic development'!B57+Governance!B57+'Council support services'!B57+'Other activities'!B57</f>
        <v>113751</v>
      </c>
      <c r="H57" s="19">
        <f>+B57-G57</f>
        <v>0</v>
      </c>
    </row>
    <row r="58" spans="1:8" x14ac:dyDescent="0.25">
      <c r="A58" s="12" t="s">
        <v>101</v>
      </c>
      <c r="B58" s="31" t="s">
        <v>51</v>
      </c>
      <c r="D58" s="33"/>
      <c r="E58" s="33"/>
      <c r="G58" s="19"/>
      <c r="H58" s="19"/>
    </row>
    <row r="59" spans="1:8" x14ac:dyDescent="0.25">
      <c r="A59" s="12" t="s">
        <v>102</v>
      </c>
      <c r="B59" s="30">
        <v>75639</v>
      </c>
      <c r="D59" s="33">
        <f>+B59/Population!B59*1000</f>
        <v>1365.3249097472924</v>
      </c>
      <c r="E59" s="33">
        <f>+B59/'Rating units'!B59*1000</f>
        <v>4138.4800569021172</v>
      </c>
      <c r="G59" s="19">
        <f>+Roading!B59+Transportation!B59+'Water supply'!B59+Wastewater!B59+'Solid waste refuse'!B59+'Environmental protection'!B59+Culture!B59+'Recreation and sport'!B59+Property!B59+'Emergency management'!B59+'Planning and regulation'!B59+'Community development'!B59+'Economic development'!B59+Governance!B59+'Council support services'!B59+'Other activities'!B59</f>
        <v>75639</v>
      </c>
      <c r="H59" s="19">
        <f>+B59-G59</f>
        <v>0</v>
      </c>
    </row>
    <row r="60" spans="1:8" x14ac:dyDescent="0.25">
      <c r="A60" s="12" t="s">
        <v>103</v>
      </c>
      <c r="B60" s="30">
        <v>104309</v>
      </c>
      <c r="D60" s="33">
        <f>+B60/Population!B60*1000</f>
        <v>3006.0230547550432</v>
      </c>
      <c r="E60" s="33">
        <f>+B60/'Rating units'!B60*1000</f>
        <v>4656.6517857142853</v>
      </c>
      <c r="G60" s="19">
        <f>+Roading!B60+Transportation!B60+'Water supply'!B60+Wastewater!B60+'Solid waste refuse'!B60+'Environmental protection'!B60+Culture!B60+'Recreation and sport'!B60+Property!B60+'Emergency management'!B60+'Planning and regulation'!B60+'Community development'!B60+'Economic development'!B60+Governance!B60+'Council support services'!B60+'Other activities'!B60</f>
        <v>104309</v>
      </c>
      <c r="H60" s="19">
        <f>+B60-G60</f>
        <v>0</v>
      </c>
    </row>
    <row r="61" spans="1:8" x14ac:dyDescent="0.25">
      <c r="A61" s="12" t="s">
        <v>104</v>
      </c>
      <c r="B61" s="30">
        <v>34010</v>
      </c>
      <c r="D61" s="33">
        <f>+B61/Population!B61*1000</f>
        <v>2297.9729729729729</v>
      </c>
      <c r="E61" s="33">
        <f>+B61/'Rating units'!B61*1000</f>
        <v>3749.7243660418962</v>
      </c>
      <c r="G61" s="19">
        <f>+Roading!B61+Transportation!B61+'Water supply'!B61+Wastewater!B61+'Solid waste refuse'!B61+'Environmental protection'!B61+Culture!B61+'Recreation and sport'!B61+Property!B61+'Emergency management'!B61+'Planning and regulation'!B61+'Community development'!B61+'Economic development'!B61+Governance!B61+'Council support services'!B61+'Other activities'!B61</f>
        <v>34010</v>
      </c>
      <c r="H61" s="19">
        <f>+B61-G61</f>
        <v>0</v>
      </c>
    </row>
    <row r="62" spans="1:8" x14ac:dyDescent="0.25">
      <c r="A62" s="12" t="s">
        <v>105</v>
      </c>
      <c r="B62" s="31" t="s">
        <v>51</v>
      </c>
      <c r="D62" s="33"/>
      <c r="E62" s="33"/>
      <c r="G62" s="19"/>
      <c r="H62" s="19"/>
    </row>
    <row r="63" spans="1:8" x14ac:dyDescent="0.25">
      <c r="A63" s="12" t="s">
        <v>106</v>
      </c>
      <c r="B63" s="30">
        <v>111971</v>
      </c>
      <c r="D63" s="33">
        <f>+B63/Population!B63*1000</f>
        <v>1588.2411347517732</v>
      </c>
      <c r="E63" s="33">
        <f>+B63/'Rating units'!B63*1000</f>
        <v>3887.8819444444443</v>
      </c>
      <c r="G63" s="19">
        <f>+Roading!B63+Transportation!B63+'Water supply'!B63+Wastewater!B63+'Solid waste refuse'!B63+'Environmental protection'!B63+Culture!B63+'Recreation and sport'!B63+Property!B63+'Emergency management'!B63+'Planning and regulation'!B63+'Community development'!B63+'Economic development'!B63+Governance!B63+'Council support services'!B63+'Other activities'!B63</f>
        <v>111971</v>
      </c>
      <c r="H63" s="19">
        <f t="shared" ref="H63:H85" si="3">+B63-G63</f>
        <v>0</v>
      </c>
    </row>
    <row r="64" spans="1:8" x14ac:dyDescent="0.25">
      <c r="A64" s="12" t="s">
        <v>107</v>
      </c>
      <c r="B64" s="30">
        <v>34757</v>
      </c>
      <c r="D64" s="33">
        <f>+B64/Population!B64*1000</f>
        <v>2780.56</v>
      </c>
      <c r="E64" s="33">
        <f>+B64/'Rating units'!B64*1000</f>
        <v>3518.9834970132629</v>
      </c>
      <c r="G64" s="19">
        <f>+Roading!B64+Transportation!B64+'Water supply'!B64+Wastewater!B64+'Solid waste refuse'!B64+'Environmental protection'!B64+Culture!B64+'Recreation and sport'!B64+Property!B64+'Emergency management'!B64+'Planning and regulation'!B64+'Community development'!B64+'Economic development'!B64+Governance!B64+'Council support services'!B64+'Other activities'!B64</f>
        <v>34757</v>
      </c>
      <c r="H64" s="19">
        <f t="shared" si="3"/>
        <v>0</v>
      </c>
    </row>
    <row r="65" spans="1:8" x14ac:dyDescent="0.25">
      <c r="A65" s="12" t="s">
        <v>108</v>
      </c>
      <c r="B65" s="30">
        <v>88200</v>
      </c>
      <c r="D65" s="33">
        <f>+B65/Population!B65*1000</f>
        <v>1569.3950177935942</v>
      </c>
      <c r="E65" s="33">
        <f>+B65/'Rating units'!B65*1000</f>
        <v>3798.9404315803076</v>
      </c>
      <c r="G65" s="19">
        <f>+Roading!B65+Transportation!B65+'Water supply'!B65+Wastewater!B65+'Solid waste refuse'!B65+'Environmental protection'!B65+Culture!B65+'Recreation and sport'!B65+Property!B65+'Emergency management'!B65+'Planning and regulation'!B65+'Community development'!B65+'Economic development'!B65+Governance!B65+'Council support services'!B65+'Other activities'!B65</f>
        <v>88200</v>
      </c>
      <c r="H65" s="19">
        <f t="shared" si="3"/>
        <v>0</v>
      </c>
    </row>
    <row r="66" spans="1:8" x14ac:dyDescent="0.25">
      <c r="A66" s="12" t="s">
        <v>109</v>
      </c>
      <c r="B66" s="30">
        <v>65707</v>
      </c>
      <c r="D66" s="33">
        <f>+B66/Population!B66*1000</f>
        <v>2372.0938628158847</v>
      </c>
      <c r="E66" s="33">
        <f>+B66/'Rating units'!B66*1000</f>
        <v>4406.0215918996846</v>
      </c>
      <c r="G66" s="19">
        <f>+Roading!B66+Transportation!B66+'Water supply'!B66+Wastewater!B66+'Solid waste refuse'!B66+'Environmental protection'!B66+Culture!B66+'Recreation and sport'!B66+Property!B66+'Emergency management'!B66+'Planning and regulation'!B66+'Community development'!B66+'Economic development'!B66+Governance!B66+'Council support services'!B66+'Other activities'!B66</f>
        <v>65707</v>
      </c>
      <c r="H66" s="19">
        <f t="shared" si="3"/>
        <v>0</v>
      </c>
    </row>
    <row r="67" spans="1:8" x14ac:dyDescent="0.25">
      <c r="A67" s="12" t="s">
        <v>110</v>
      </c>
      <c r="B67" s="30">
        <v>32263</v>
      </c>
      <c r="D67" s="33">
        <f>+B67/Population!B67*1000</f>
        <v>1355.5882352941176</v>
      </c>
      <c r="E67" s="33">
        <f>+B67/'Rating units'!B67*1000</f>
        <v>3022.2950819672133</v>
      </c>
      <c r="G67" s="19">
        <f>+Roading!B67+Transportation!B67+'Water supply'!B67+Wastewater!B67+'Solid waste refuse'!B67+'Environmental protection'!B67+Culture!B67+'Recreation and sport'!B67+Property!B67+'Emergency management'!B67+'Planning and regulation'!B67+'Community development'!B67+'Economic development'!B67+Governance!B67+'Council support services'!B67+'Other activities'!B67</f>
        <v>32263</v>
      </c>
      <c r="H67" s="19">
        <f t="shared" si="3"/>
        <v>0</v>
      </c>
    </row>
    <row r="68" spans="1:8" x14ac:dyDescent="0.25">
      <c r="A68" s="12" t="s">
        <v>111</v>
      </c>
      <c r="B68" s="30">
        <v>17739</v>
      </c>
      <c r="D68" s="33">
        <f>+B68/Population!B68*1000</f>
        <v>1756.3366336633662</v>
      </c>
      <c r="E68" s="33">
        <f>+B68/'Rating units'!B68*1000</f>
        <v>2708.2442748091603</v>
      </c>
      <c r="G68" s="19">
        <f>+Roading!B68+Transportation!B68+'Water supply'!B68+Wastewater!B68+'Solid waste refuse'!B68+'Environmental protection'!B68+Culture!B68+'Recreation and sport'!B68+Property!B68+'Emergency management'!B68+'Planning and regulation'!B68+'Community development'!B68+'Economic development'!B68+Governance!B68+'Council support services'!B68+'Other activities'!B68</f>
        <v>17739</v>
      </c>
      <c r="H68" s="19">
        <f t="shared" si="3"/>
        <v>0</v>
      </c>
    </row>
    <row r="69" spans="1:8" x14ac:dyDescent="0.25">
      <c r="A69" s="12" t="s">
        <v>112</v>
      </c>
      <c r="B69" s="30">
        <v>65760</v>
      </c>
      <c r="D69" s="33">
        <f>+B69/Population!B69*1000</f>
        <v>2128.1553398058254</v>
      </c>
      <c r="E69" s="33">
        <f>+B69/'Rating units'!B69*1000</f>
        <v>3119.5445920303605</v>
      </c>
      <c r="G69" s="19">
        <f>+Roading!B69+Transportation!B69+'Water supply'!B69+Wastewater!B69+'Solid waste refuse'!B69+'Environmental protection'!B69+Culture!B69+'Recreation and sport'!B69+Property!B69+'Emergency management'!B69+'Planning and regulation'!B69+'Community development'!B69+'Economic development'!B69+Governance!B69+'Council support services'!B69+'Other activities'!B69</f>
        <v>65760</v>
      </c>
      <c r="H69" s="19">
        <f t="shared" si="3"/>
        <v>0</v>
      </c>
    </row>
    <row r="70" spans="1:8" x14ac:dyDescent="0.25">
      <c r="A70" s="12" t="s">
        <v>113</v>
      </c>
      <c r="B70" s="30">
        <v>30151</v>
      </c>
      <c r="D70" s="33"/>
      <c r="E70" s="33"/>
      <c r="G70" s="19">
        <f>+Roading!B70+Transportation!B70+'Water supply'!B70+Wastewater!B70+'Solid waste refuse'!B70+'Environmental protection'!B70+Culture!B70+'Recreation and sport'!B70+Property!B70+'Emergency management'!B70+'Planning and regulation'!B70+'Community development'!B70+'Economic development'!B70+Governance!B70+'Council support services'!B70+'Other activities'!B70</f>
        <v>30151</v>
      </c>
      <c r="H70" s="19">
        <f t="shared" si="3"/>
        <v>0</v>
      </c>
    </row>
    <row r="71" spans="1:8" x14ac:dyDescent="0.25">
      <c r="A71" s="12" t="s">
        <v>114</v>
      </c>
      <c r="B71" s="30">
        <v>20998</v>
      </c>
      <c r="D71" s="33">
        <f>+B71/Population!B71*1000</f>
        <v>2257.8494623655915</v>
      </c>
      <c r="E71" s="33">
        <f>+B71/'Rating units'!B71*1000</f>
        <v>4765.7739446209707</v>
      </c>
      <c r="G71" s="19">
        <f>+Roading!B71+Transportation!B71+'Water supply'!B71+Wastewater!B71+'Solid waste refuse'!B71+'Environmental protection'!B71+Culture!B71+'Recreation and sport'!B71+Property!B71+'Emergency management'!B71+'Planning and regulation'!B71+'Community development'!B71+'Economic development'!B71+Governance!B71+'Council support services'!B71+'Other activities'!B71</f>
        <v>20998</v>
      </c>
      <c r="H71" s="19">
        <f t="shared" si="3"/>
        <v>0</v>
      </c>
    </row>
    <row r="72" spans="1:8" x14ac:dyDescent="0.25">
      <c r="A72" s="12" t="s">
        <v>115</v>
      </c>
      <c r="B72" s="30">
        <v>24810</v>
      </c>
      <c r="D72" s="33"/>
      <c r="E72" s="33"/>
      <c r="G72" s="19">
        <f>+Roading!B72+Transportation!B72+'Water supply'!B72+Wastewater!B72+'Solid waste refuse'!B72+'Environmental protection'!B72+Culture!B72+'Recreation and sport'!B72+Property!B72+'Emergency management'!B72+'Planning and regulation'!B72+'Community development'!B72+'Economic development'!B72+Governance!B72+'Council support services'!B72+'Other activities'!B72</f>
        <v>24810</v>
      </c>
      <c r="H72" s="19">
        <f t="shared" si="3"/>
        <v>0</v>
      </c>
    </row>
    <row r="73" spans="1:8" x14ac:dyDescent="0.25">
      <c r="A73" s="12" t="s">
        <v>116</v>
      </c>
      <c r="B73" s="30">
        <v>34926</v>
      </c>
      <c r="D73" s="33">
        <f>+B73/Population!B73*1000</f>
        <v>1990.08547008547</v>
      </c>
      <c r="E73" s="33">
        <f>+B73/'Rating units'!B73*1000</f>
        <v>3254.0762135470045</v>
      </c>
      <c r="G73" s="19">
        <f>+Roading!B73+Transportation!B73+'Water supply'!B73+Wastewater!B73+'Solid waste refuse'!B73+'Environmental protection'!B73+Culture!B73+'Recreation and sport'!B73+Property!B73+'Emergency management'!B73+'Planning and regulation'!B73+'Community development'!B73+'Economic development'!B73+Governance!B73+'Council support services'!B73+'Other activities'!B73</f>
        <v>34926</v>
      </c>
      <c r="H73" s="19">
        <f t="shared" si="3"/>
        <v>0</v>
      </c>
    </row>
    <row r="74" spans="1:8" x14ac:dyDescent="0.25">
      <c r="A74" s="12" t="s">
        <v>117</v>
      </c>
      <c r="B74" s="30">
        <v>90551</v>
      </c>
      <c r="D74" s="33">
        <f>+B74/Population!B74*1000</f>
        <v>1803.8047808764941</v>
      </c>
      <c r="E74" s="33">
        <f>+B74/'Rating units'!B74*1000</f>
        <v>3797.1652618778044</v>
      </c>
      <c r="G74" s="19">
        <f>+Roading!B74+Transportation!B74+'Water supply'!B74+Wastewater!B74+'Solid waste refuse'!B74+'Environmental protection'!B74+Culture!B74+'Recreation and sport'!B74+Property!B74+'Emergency management'!B74+'Planning and regulation'!B74+'Community development'!B74+'Economic development'!B74+Governance!B74+'Council support services'!B74+'Other activities'!B74</f>
        <v>90551</v>
      </c>
      <c r="H74" s="19">
        <f t="shared" si="3"/>
        <v>0</v>
      </c>
    </row>
    <row r="75" spans="1:8" x14ac:dyDescent="0.25">
      <c r="A75" s="12" t="s">
        <v>118</v>
      </c>
      <c r="B75" s="30">
        <v>77012</v>
      </c>
      <c r="D75" s="33">
        <f>+B75/Population!B75*1000</f>
        <v>2127.4033149171273</v>
      </c>
      <c r="E75" s="33">
        <f>+B75/'Rating units'!B75*1000</f>
        <v>3475.2707581227437</v>
      </c>
      <c r="G75" s="19">
        <f>+Roading!B75+Transportation!B75+'Water supply'!B75+Wastewater!B75+'Solid waste refuse'!B75+'Environmental protection'!B75+Culture!B75+'Recreation and sport'!B75+Property!B75+'Emergency management'!B75+'Planning and regulation'!B75+'Community development'!B75+'Economic development'!B75+Governance!B75+'Council support services'!B75+'Other activities'!B75</f>
        <v>77012</v>
      </c>
      <c r="H75" s="19">
        <f t="shared" si="3"/>
        <v>0</v>
      </c>
    </row>
    <row r="76" spans="1:8" x14ac:dyDescent="0.25">
      <c r="A76" s="12" t="s">
        <v>119</v>
      </c>
      <c r="B76" s="30">
        <v>191148</v>
      </c>
      <c r="D76" s="33">
        <f>+B76/Population!B76*1000</f>
        <v>1491.0140405616226</v>
      </c>
      <c r="E76" s="33">
        <f>+B76/'Rating units'!B76*1000</f>
        <v>3613.110539845758</v>
      </c>
      <c r="G76" s="19">
        <f>+Roading!B76+Transportation!B76+'Water supply'!B76+Wastewater!B76+'Solid waste refuse'!B76+'Environmental protection'!B76+Culture!B76+'Recreation and sport'!B76+Property!B76+'Emergency management'!B76+'Planning and regulation'!B76+'Community development'!B76+'Economic development'!B76+Governance!B76+'Council support services'!B76+'Other activities'!B76</f>
        <v>191148</v>
      </c>
      <c r="H76" s="19">
        <f t="shared" si="3"/>
        <v>0</v>
      </c>
    </row>
    <row r="77" spans="1:8" x14ac:dyDescent="0.25">
      <c r="A77" s="12" t="s">
        <v>120</v>
      </c>
      <c r="B77" s="30">
        <v>73977</v>
      </c>
      <c r="D77" s="33">
        <f>+B77/Population!B77*1000</f>
        <v>2604.823943661972</v>
      </c>
      <c r="E77" s="33">
        <f>+B77/'Rating units'!B77*1000</f>
        <v>2726.8183295963631</v>
      </c>
      <c r="G77" s="19">
        <f>+Roading!B77+Transportation!B77+'Water supply'!B77+Wastewater!B77+'Solid waste refuse'!B77+'Environmental protection'!B77+Culture!B77+'Recreation and sport'!B77+Property!B77+'Emergency management'!B77+'Planning and regulation'!B77+'Community development'!B77+'Economic development'!B77+Governance!B77+'Council support services'!B77+'Other activities'!B77</f>
        <v>73977</v>
      </c>
      <c r="H77" s="19">
        <f t="shared" si="3"/>
        <v>0</v>
      </c>
    </row>
    <row r="78" spans="1:8" x14ac:dyDescent="0.25">
      <c r="A78" s="12" t="s">
        <v>121</v>
      </c>
      <c r="B78" s="30">
        <v>70229</v>
      </c>
      <c r="D78" s="33">
        <f>+B78/Population!B78*1000</f>
        <v>1503.8329764453961</v>
      </c>
      <c r="E78" s="33">
        <f>+B78/'Rating units'!B78*1000</f>
        <v>3107.6153812115581</v>
      </c>
      <c r="G78" s="19">
        <f>+Roading!B78+Transportation!B78+'Water supply'!B78+Wastewater!B78+'Solid waste refuse'!B78+'Environmental protection'!B78+Culture!B78+'Recreation and sport'!B78+Property!B78+'Emergency management'!B78+'Planning and regulation'!B78+'Community development'!B78+'Economic development'!B78+Governance!B78+'Council support services'!B78+'Other activities'!B78</f>
        <v>70229</v>
      </c>
      <c r="H78" s="19">
        <f t="shared" si="3"/>
        <v>0</v>
      </c>
    </row>
    <row r="79" spans="1:8" x14ac:dyDescent="0.25">
      <c r="A79" s="12" t="s">
        <v>122</v>
      </c>
      <c r="B79" s="30">
        <v>47943</v>
      </c>
      <c r="D79" s="33">
        <f>+B79/Population!B79*1000</f>
        <v>1125.4225352112676</v>
      </c>
      <c r="E79" s="33">
        <f>+B79/'Rating units'!B79*1000</f>
        <v>2840.8983171367622</v>
      </c>
      <c r="G79" s="19">
        <f>+Roading!B79+Transportation!B79+'Water supply'!B79+Wastewater!B79+'Solid waste refuse'!B79+'Environmental protection'!B79+Culture!B79+'Recreation and sport'!B79+Property!B79+'Emergency management'!B79+'Planning and regulation'!B79+'Community development'!B79+'Economic development'!B79+Governance!B79+'Council support services'!B79+'Other activities'!B79</f>
        <v>47943</v>
      </c>
      <c r="H79" s="19">
        <f t="shared" si="3"/>
        <v>0</v>
      </c>
    </row>
    <row r="80" spans="1:8" x14ac:dyDescent="0.25">
      <c r="A80" s="12" t="s">
        <v>123</v>
      </c>
      <c r="B80" s="30">
        <v>101288</v>
      </c>
      <c r="D80" s="33">
        <f>+B80/Population!B80*1000</f>
        <v>1422.5842696629213</v>
      </c>
      <c r="E80" s="33">
        <f>+B80/'Rating units'!B80*1000</f>
        <v>3494.6177201214464</v>
      </c>
      <c r="G80" s="19">
        <f>+Roading!B80+Transportation!B80+'Water supply'!B80+Wastewater!B80+'Solid waste refuse'!B80+'Environmental protection'!B80+Culture!B80+'Recreation and sport'!B80+Property!B80+'Emergency management'!B80+'Planning and regulation'!B80+'Community development'!B80+'Economic development'!B80+Governance!B80+'Council support services'!B80+'Other activities'!B80</f>
        <v>101288</v>
      </c>
      <c r="H80" s="19">
        <f t="shared" si="3"/>
        <v>0</v>
      </c>
    </row>
    <row r="81" spans="1:8" x14ac:dyDescent="0.25">
      <c r="A81" s="12" t="s">
        <v>124</v>
      </c>
      <c r="B81" s="30">
        <v>117439</v>
      </c>
      <c r="D81" s="33"/>
      <c r="E81" s="33"/>
      <c r="G81" s="19">
        <f>+Roading!B81+Transportation!B81+'Water supply'!B81+Wastewater!B81+'Solid waste refuse'!B81+'Environmental protection'!B81+Culture!B81+'Recreation and sport'!B81+Property!B81+'Emergency management'!B81+'Planning and regulation'!B81+'Community development'!B81+'Economic development'!B81+Governance!B81+'Council support services'!B81+'Other activities'!B81</f>
        <v>117439</v>
      </c>
      <c r="H81" s="19">
        <f t="shared" si="3"/>
        <v>0</v>
      </c>
    </row>
    <row r="82" spans="1:8" x14ac:dyDescent="0.25">
      <c r="A82" s="12" t="s">
        <v>125</v>
      </c>
      <c r="B82" s="30">
        <v>79653</v>
      </c>
      <c r="D82" s="33">
        <f>+B82/Population!B82*1000</f>
        <v>1378.0795847750865</v>
      </c>
      <c r="E82" s="33">
        <f>+B82/'Rating units'!B82*1000</f>
        <v>3308.6732574561765</v>
      </c>
      <c r="G82" s="19">
        <f>+Roading!B82+Transportation!B82+'Water supply'!B82+Wastewater!B82+'Solid waste refuse'!B82+'Environmental protection'!B82+Culture!B82+'Recreation and sport'!B82+Property!B82+'Emergency management'!B82+'Planning and regulation'!B82+'Community development'!B82+'Economic development'!B82+Governance!B82+'Council support services'!B82+'Other activities'!B82</f>
        <v>79653</v>
      </c>
      <c r="H82" s="19">
        <f t="shared" si="3"/>
        <v>0</v>
      </c>
    </row>
    <row r="83" spans="1:8" x14ac:dyDescent="0.25">
      <c r="A83" s="12" t="s">
        <v>126</v>
      </c>
      <c r="B83" s="30">
        <v>13983</v>
      </c>
      <c r="D83" s="33">
        <f>+B83/Population!B83*1000</f>
        <v>1758.867924528302</v>
      </c>
      <c r="E83" s="33">
        <f>+B83/'Rating units'!B83*1000</f>
        <v>1559.2105263157894</v>
      </c>
      <c r="G83" s="19">
        <f>+Roading!B83+Transportation!B83+'Water supply'!B83+Wastewater!B83+'Solid waste refuse'!B83+'Environmental protection'!B83+Culture!B83+'Recreation and sport'!B83+Property!B83+'Emergency management'!B83+'Planning and regulation'!B83+'Community development'!B83+'Economic development'!B83+Governance!B83+'Council support services'!B83+'Other activities'!B83</f>
        <v>13983</v>
      </c>
      <c r="H83" s="19">
        <f t="shared" si="3"/>
        <v>0</v>
      </c>
    </row>
    <row r="84" spans="1:8" x14ac:dyDescent="0.25">
      <c r="A84" s="12" t="s">
        <v>127</v>
      </c>
      <c r="B84" s="30">
        <v>62769</v>
      </c>
      <c r="D84" s="33">
        <f>+B84/Population!B84*1000</f>
        <v>1216.453488372093</v>
      </c>
      <c r="E84" s="33">
        <f>+B84/'Rating units'!B84*1000</f>
        <v>3013.5388160737434</v>
      </c>
      <c r="G84" s="19">
        <f>+Roading!B84+Transportation!B84+'Water supply'!B84+Wastewater!B84+'Solid waste refuse'!B84+'Environmental protection'!B84+Culture!B84+'Recreation and sport'!B84+Property!B84+'Emergency management'!B84+'Planning and regulation'!B84+'Community development'!B84+'Economic development'!B84+Governance!B84+'Council support services'!B84+'Other activities'!B84</f>
        <v>62769</v>
      </c>
      <c r="H84" s="19">
        <f t="shared" si="3"/>
        <v>0</v>
      </c>
    </row>
    <row r="85" spans="1:8" x14ac:dyDescent="0.25">
      <c r="A85" s="12" t="s">
        <v>128</v>
      </c>
      <c r="B85" s="30">
        <v>23335</v>
      </c>
      <c r="D85" s="33">
        <f>+B85/Population!B85*1000</f>
        <v>2863.19018404908</v>
      </c>
      <c r="E85" s="33">
        <f>+B85/'Rating units'!B85*1000</f>
        <v>3207.1192963166577</v>
      </c>
      <c r="G85" s="19">
        <f>+Roading!B85+Transportation!B85+'Water supply'!B85+Wastewater!B85+'Solid waste refuse'!B85+'Environmental protection'!B85+Culture!B85+'Recreation and sport'!B85+Property!B85+'Emergency management'!B85+'Planning and regulation'!B85+'Community development'!B85+'Economic development'!B85+Governance!B85+'Council support services'!B85+'Other activities'!B85</f>
        <v>23335</v>
      </c>
      <c r="H85" s="19">
        <f t="shared" si="3"/>
        <v>0</v>
      </c>
    </row>
    <row r="86" spans="1:8" x14ac:dyDescent="0.25">
      <c r="A86" s="12" t="s">
        <v>129</v>
      </c>
      <c r="B86" s="31" t="s">
        <v>51</v>
      </c>
      <c r="D86" s="33"/>
      <c r="E86" s="33"/>
      <c r="G86" s="19"/>
      <c r="H86" s="19"/>
    </row>
    <row r="87" spans="1:8" x14ac:dyDescent="0.25">
      <c r="A87" s="12" t="s">
        <v>130</v>
      </c>
      <c r="B87" s="30">
        <v>44226</v>
      </c>
      <c r="D87" s="33">
        <f>+B87/Population!B87*1000</f>
        <v>2001.1764705882351</v>
      </c>
      <c r="E87" s="33">
        <f>+B87/'Rating units'!B87*1000</f>
        <v>3349.9469777306467</v>
      </c>
      <c r="G87" s="19">
        <f>+Roading!B87+Transportation!B87+'Water supply'!B87+Wastewater!B87+'Solid waste refuse'!B87+'Environmental protection'!B87+Culture!B87+'Recreation and sport'!B87+Property!B87+'Emergency management'!B87+'Planning and regulation'!B87+'Community development'!B87+'Economic development'!B87+Governance!B87+'Council support services'!B87+'Other activities'!B87</f>
        <v>44226</v>
      </c>
      <c r="H87" s="19">
        <f t="shared" ref="H87:H98" si="4">+B87-G87</f>
        <v>0</v>
      </c>
    </row>
    <row r="88" spans="1:8" x14ac:dyDescent="0.25">
      <c r="A88" s="12" t="s">
        <v>131</v>
      </c>
      <c r="B88" s="30">
        <v>24934</v>
      </c>
      <c r="D88" s="33">
        <f>+B88/Population!B88*1000</f>
        <v>2581.159420289855</v>
      </c>
      <c r="E88" s="33">
        <f>+B88/'Rating units'!B88*1000</f>
        <v>4244.8076268300983</v>
      </c>
      <c r="G88" s="19">
        <f>+Roading!B88+Transportation!B88+'Water supply'!B88+Wastewater!B88+'Solid waste refuse'!B88+'Environmental protection'!B88+Culture!B88+'Recreation and sport'!B88+Property!B88+'Emergency management'!B88+'Planning and regulation'!B88+'Community development'!B88+'Economic development'!B88+Governance!B88+'Council support services'!B88+'Other activities'!B88</f>
        <v>24934</v>
      </c>
      <c r="H88" s="19">
        <f t="shared" si="4"/>
        <v>0</v>
      </c>
    </row>
    <row r="89" spans="1:8" x14ac:dyDescent="0.25">
      <c r="A89" s="12" t="s">
        <v>132</v>
      </c>
      <c r="B89" s="30">
        <v>79071</v>
      </c>
      <c r="D89" s="33">
        <f>+B89/Population!B89*1000</f>
        <v>1805.2739726027398</v>
      </c>
      <c r="E89" s="33">
        <f>+B89/'Rating units'!B89*1000</f>
        <v>3777.156778446546</v>
      </c>
      <c r="G89" s="19">
        <f>+Roading!B89+Transportation!B89+'Water supply'!B89+Wastewater!B89+'Solid waste refuse'!B89+'Environmental protection'!B89+Culture!B89+'Recreation and sport'!B89+Property!B89+'Emergency management'!B89+'Planning and regulation'!B89+'Community development'!B89+'Economic development'!B89+Governance!B89+'Council support services'!B89+'Other activities'!B89</f>
        <v>79071</v>
      </c>
      <c r="H89" s="19">
        <f t="shared" si="4"/>
        <v>0</v>
      </c>
    </row>
    <row r="90" spans="1:8" x14ac:dyDescent="0.25">
      <c r="A90" s="12" t="s">
        <v>133</v>
      </c>
      <c r="B90" s="30">
        <v>438617</v>
      </c>
      <c r="D90" s="33">
        <f>+B90/Population!B90*1000</f>
        <v>2109.7498797498797</v>
      </c>
      <c r="E90" s="33">
        <f>+B90/'Rating units'!B90*1000</f>
        <v>5704.6223077723444</v>
      </c>
      <c r="G90" s="19">
        <f>+Roading!B90+Transportation!B90+'Water supply'!B90+Wastewater!B90+'Solid waste refuse'!B90+'Environmental protection'!B90+Culture!B90+'Recreation and sport'!B90+Property!B90+'Emergency management'!B90+'Planning and regulation'!B90+'Community development'!B90+'Economic development'!B90+Governance!B90+'Council support services'!B90+'Other activities'!B90</f>
        <v>438617</v>
      </c>
      <c r="H90" s="19">
        <f t="shared" si="4"/>
        <v>0</v>
      </c>
    </row>
    <row r="91" spans="1:8" x14ac:dyDescent="0.25">
      <c r="A91" s="12" t="s">
        <v>134</v>
      </c>
      <c r="B91" s="30">
        <v>10043</v>
      </c>
      <c r="D91" s="33"/>
      <c r="E91" s="33"/>
      <c r="G91" s="19">
        <f>+Roading!B91+Transportation!B91+'Water supply'!B91+Wastewater!B91+'Solid waste refuse'!B91+'Environmental protection'!B91+Culture!B91+'Recreation and sport'!B91+Property!B91+'Emergency management'!B91+'Planning and regulation'!B91+'Community development'!B91+'Economic development'!B91+Governance!B91+'Council support services'!B91+'Other activities'!B91</f>
        <v>10043</v>
      </c>
      <c r="H91" s="19">
        <f t="shared" si="4"/>
        <v>0</v>
      </c>
    </row>
    <row r="92" spans="1:8" x14ac:dyDescent="0.25">
      <c r="A92" s="12" t="s">
        <v>135</v>
      </c>
      <c r="B92" s="30">
        <v>71402</v>
      </c>
      <c r="D92" s="33">
        <f>+B92/Population!B92*1000</f>
        <v>1493.765690376569</v>
      </c>
      <c r="E92" s="33">
        <f>+B92/'Rating units'!B92*1000</f>
        <v>3462.0830100853373</v>
      </c>
      <c r="G92" s="19">
        <f>+Roading!B92+Transportation!B92+'Water supply'!B92+Wastewater!B92+'Solid waste refuse'!B92+'Environmental protection'!B92+Culture!B92+'Recreation and sport'!B92+Property!B92+'Emergency management'!B92+'Planning and regulation'!B92+'Community development'!B92+'Economic development'!B92+Governance!B92+'Council support services'!B92+'Other activities'!B92</f>
        <v>71402</v>
      </c>
      <c r="H92" s="19">
        <f t="shared" si="4"/>
        <v>0</v>
      </c>
    </row>
    <row r="93" spans="1:8" x14ac:dyDescent="0.25">
      <c r="A93" s="12" t="s">
        <v>136</v>
      </c>
      <c r="B93" s="30">
        <v>22616</v>
      </c>
      <c r="D93" s="33">
        <f>+B93/Population!B93*1000</f>
        <v>2581.7351598173514</v>
      </c>
      <c r="E93" s="33">
        <f>+B93/'Rating units'!B93*1000</f>
        <v>3407.5636582793431</v>
      </c>
      <c r="G93" s="19">
        <f>+Roading!B93+Transportation!B93+'Water supply'!B93+Wastewater!B93+'Solid waste refuse'!B93+'Environmental protection'!B93+Culture!B93+'Recreation and sport'!B93+Property!B93+'Emergency management'!B93+'Planning and regulation'!B93+'Community development'!B93+'Economic development'!B93+Governance!B93+'Council support services'!B93+'Other activities'!B93</f>
        <v>22616</v>
      </c>
      <c r="H93" s="19">
        <f t="shared" si="4"/>
        <v>0</v>
      </c>
    </row>
    <row r="94" spans="1:8" x14ac:dyDescent="0.25">
      <c r="A94" s="12" t="s">
        <v>137</v>
      </c>
      <c r="B94" s="30">
        <v>57884</v>
      </c>
      <c r="D94" s="33">
        <f>+B94/Population!B94*1000</f>
        <v>1653.8285714285714</v>
      </c>
      <c r="E94" s="33">
        <f>+B94/'Rating units'!B94*1000</f>
        <v>3475.0555322086807</v>
      </c>
      <c r="G94" s="19">
        <f>+Roading!B94+Transportation!B94+'Water supply'!B94+Wastewater!B94+'Solid waste refuse'!B94+'Environmental protection'!B94+Culture!B94+'Recreation and sport'!B94+Property!B94+'Emergency management'!B94+'Planning and regulation'!B94+'Community development'!B94+'Economic development'!B94+Governance!B94+'Council support services'!B94+'Other activities'!B94</f>
        <v>57884</v>
      </c>
      <c r="H94" s="19">
        <f t="shared" si="4"/>
        <v>0</v>
      </c>
    </row>
    <row r="95" spans="1:8" x14ac:dyDescent="0.25">
      <c r="A95" s="12" t="s">
        <v>138</v>
      </c>
      <c r="B95" s="30">
        <v>128641</v>
      </c>
      <c r="D95" s="33">
        <f>+B95/Population!B95*1000</f>
        <v>1468.5045662100458</v>
      </c>
      <c r="E95" s="33">
        <f>+B95/'Rating units'!B95*1000</f>
        <v>2963.0542439249107</v>
      </c>
      <c r="G95" s="19">
        <f>+Roading!B95+Transportation!B95+'Water supply'!B95+Wastewater!B95+'Solid waste refuse'!B95+'Environmental protection'!B95+Culture!B95+'Recreation and sport'!B95+Property!B95+'Emergency management'!B95+'Planning and regulation'!B95+'Community development'!B95+'Economic development'!B95+Governance!B95+'Council support services'!B95+'Other activities'!B95</f>
        <v>128641</v>
      </c>
      <c r="H95" s="19">
        <f t="shared" si="4"/>
        <v>0</v>
      </c>
    </row>
    <row r="96" spans="1:8" x14ac:dyDescent="0.25">
      <c r="A96" s="12" t="s">
        <v>139</v>
      </c>
      <c r="B96" s="30">
        <v>54999</v>
      </c>
      <c r="D96" s="33"/>
      <c r="E96" s="33"/>
      <c r="G96" s="19">
        <f>+Roading!B96+Transportation!B96+'Water supply'!B96+Wastewater!B96+'Solid waste refuse'!B96+'Environmental protection'!B96+Culture!B96+'Recreation and sport'!B96+Property!B96+'Emergency management'!B96+'Planning and regulation'!B96+'Community development'!B96+'Economic development'!B96+Governance!B96+'Council support services'!B96+'Other activities'!B96</f>
        <v>54999</v>
      </c>
      <c r="H96" s="19">
        <f t="shared" si="4"/>
        <v>0</v>
      </c>
    </row>
    <row r="97" spans="1:8" x14ac:dyDescent="0.25">
      <c r="A97" s="12" t="s">
        <v>140</v>
      </c>
      <c r="B97" s="30">
        <v>80667</v>
      </c>
      <c r="D97" s="33"/>
      <c r="E97" s="33"/>
      <c r="G97" s="19">
        <f>+Roading!B97+Transportation!B97+'Water supply'!B97+Wastewater!B97+'Solid waste refuse'!B97+'Environmental protection'!B97+Culture!B97+'Recreation and sport'!B97+Property!B97+'Emergency management'!B97+'Planning and regulation'!B97+'Community development'!B97+'Economic development'!B97+Governance!B97+'Council support services'!B97+'Other activities'!B97</f>
        <v>80667</v>
      </c>
      <c r="H97" s="19">
        <f t="shared" si="4"/>
        <v>0</v>
      </c>
    </row>
    <row r="98" spans="1:8" x14ac:dyDescent="0.25">
      <c r="A98" s="12" t="s">
        <v>141</v>
      </c>
      <c r="B98" s="30">
        <v>9282110</v>
      </c>
      <c r="D98" s="33"/>
      <c r="E98" s="33"/>
      <c r="G98" s="19">
        <f>+Roading!B98+Transportation!B98+'Water supply'!B98+Wastewater!B98+'Solid waste refuse'!B98+'Environmental protection'!B98+Culture!B98+'Recreation and sport'!B98+Property!B98+'Emergency management'!B98+'Planning and regulation'!B98+'Community development'!B98+'Economic development'!B98+Governance!B98+'Council support services'!B98+'Other activities'!B98</f>
        <v>9282110</v>
      </c>
      <c r="H98" s="19">
        <f t="shared" si="4"/>
        <v>0</v>
      </c>
    </row>
    <row r="99" spans="1:8" x14ac:dyDescent="0.25">
      <c r="A99" s="107" t="s">
        <v>142</v>
      </c>
      <c r="B99" s="107"/>
    </row>
    <row r="100" spans="1:8" x14ac:dyDescent="0.25">
      <c r="A100" s="103" t="s">
        <v>143</v>
      </c>
      <c r="B100" s="103"/>
    </row>
    <row r="101" spans="1:8" x14ac:dyDescent="0.25">
      <c r="A101" s="103" t="s">
        <v>144</v>
      </c>
      <c r="B101" s="103"/>
    </row>
    <row r="102" spans="1:8" x14ac:dyDescent="0.25">
      <c r="A102" s="103"/>
      <c r="B102" s="103"/>
    </row>
    <row r="103" spans="1:8" x14ac:dyDescent="0.25">
      <c r="A103" s="107" t="s">
        <v>145</v>
      </c>
      <c r="B103" s="107"/>
    </row>
    <row r="104" spans="1:8" x14ac:dyDescent="0.25">
      <c r="A104" s="103" t="s">
        <v>146</v>
      </c>
      <c r="B104" s="103"/>
    </row>
    <row r="105" spans="1:8" x14ac:dyDescent="0.25">
      <c r="A105" s="103"/>
      <c r="B105" s="103"/>
    </row>
    <row r="106" spans="1:8" x14ac:dyDescent="0.25">
      <c r="A106" s="103" t="s">
        <v>147</v>
      </c>
      <c r="B106" s="103"/>
    </row>
    <row r="107" spans="1:8" x14ac:dyDescent="0.25">
      <c r="A107" s="103" t="s">
        <v>148</v>
      </c>
      <c r="B107" s="103"/>
    </row>
    <row r="108" spans="1:8" x14ac:dyDescent="0.25">
      <c r="A108" s="103" t="s">
        <v>149</v>
      </c>
      <c r="B108" s="103"/>
    </row>
    <row r="109" spans="1:8" x14ac:dyDescent="0.25">
      <c r="A109" s="103" t="s">
        <v>150</v>
      </c>
      <c r="B109" s="103"/>
    </row>
    <row r="110" spans="1:8" x14ac:dyDescent="0.25">
      <c r="A110" s="103" t="s">
        <v>151</v>
      </c>
      <c r="B110" s="103"/>
    </row>
    <row r="111" spans="1:8" x14ac:dyDescent="0.25">
      <c r="A111" s="103" t="s">
        <v>152</v>
      </c>
      <c r="B111" s="103"/>
    </row>
    <row r="112" spans="1:8" x14ac:dyDescent="0.25">
      <c r="A112" s="103" t="s">
        <v>153</v>
      </c>
      <c r="B112" s="103"/>
    </row>
    <row r="113" spans="1:2" x14ac:dyDescent="0.25">
      <c r="A113" s="103"/>
      <c r="B113" s="103"/>
    </row>
    <row r="114" spans="1:2" x14ac:dyDescent="0.25">
      <c r="A114" s="103" t="s">
        <v>154</v>
      </c>
      <c r="B114" s="103"/>
    </row>
    <row r="115" spans="1:2" x14ac:dyDescent="0.25">
      <c r="A115" s="103"/>
      <c r="B115" s="103"/>
    </row>
    <row r="116" spans="1:2" x14ac:dyDescent="0.25">
      <c r="A116" s="103" t="s">
        <v>155</v>
      </c>
      <c r="B116" s="103"/>
    </row>
    <row r="117" spans="1:2" x14ac:dyDescent="0.25">
      <c r="A117" s="103" t="s">
        <v>156</v>
      </c>
      <c r="B117" s="103"/>
    </row>
    <row r="118" spans="1:2" x14ac:dyDescent="0.25">
      <c r="A118" s="103"/>
      <c r="B118" s="103"/>
    </row>
    <row r="119" spans="1:2" x14ac:dyDescent="0.25">
      <c r="A119" s="103" t="s">
        <v>157</v>
      </c>
      <c r="B119" s="103"/>
    </row>
    <row r="120" spans="1:2" x14ac:dyDescent="0.25">
      <c r="A120" s="103" t="s">
        <v>158</v>
      </c>
      <c r="B120" s="103"/>
    </row>
    <row r="121" spans="1:2" x14ac:dyDescent="0.25">
      <c r="A121" s="103"/>
      <c r="B121" s="103"/>
    </row>
    <row r="122" spans="1:2" x14ac:dyDescent="0.25">
      <c r="A122" s="103" t="s">
        <v>159</v>
      </c>
      <c r="B122" s="103"/>
    </row>
    <row r="123" spans="1:2" x14ac:dyDescent="0.25">
      <c r="A123" s="103" t="s">
        <v>160</v>
      </c>
      <c r="B123" s="103"/>
    </row>
    <row r="124" spans="1:2" x14ac:dyDescent="0.25">
      <c r="A124" s="103" t="s">
        <v>161</v>
      </c>
      <c r="B124" s="103"/>
    </row>
    <row r="125" spans="1:2" x14ac:dyDescent="0.25">
      <c r="A125" s="104" t="s">
        <v>162</v>
      </c>
      <c r="B125" s="104"/>
    </row>
    <row r="126" spans="1:2" x14ac:dyDescent="0.25">
      <c r="A126" s="103"/>
      <c r="B126" s="103"/>
    </row>
    <row r="127" spans="1:2" x14ac:dyDescent="0.25">
      <c r="A127" s="103"/>
      <c r="B127" s="103"/>
    </row>
    <row r="128" spans="1:2" x14ac:dyDescent="0.25">
      <c r="A128" s="11"/>
      <c r="B128" s="31"/>
    </row>
    <row r="129" spans="1:2" x14ac:dyDescent="0.25">
      <c r="A129" s="11"/>
      <c r="B129" s="31"/>
    </row>
  </sheetData>
  <mergeCells count="31">
    <mergeCell ref="A108:B108"/>
    <mergeCell ref="A3:B3"/>
    <mergeCell ref="A4:A5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20:B120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7:B127"/>
    <mergeCell ref="A121:B121"/>
    <mergeCell ref="A122:B122"/>
    <mergeCell ref="A123:B123"/>
    <mergeCell ref="A124:B124"/>
    <mergeCell ref="A125:B125"/>
    <mergeCell ref="A126:B126"/>
  </mergeCells>
  <hyperlinks>
    <hyperlink ref="A1" location="Index!A1" display="Index" xr:uid="{00000000-0004-0000-2E00-000000000000}"/>
    <hyperlink ref="A125" r:id="rId1" display="mailto:info@stats.govt.nz" xr:uid="{00000000-0004-0000-2E00-000001000000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98"/>
  <sheetViews>
    <sheetView workbookViewId="0"/>
  </sheetViews>
  <sheetFormatPr defaultRowHeight="15" x14ac:dyDescent="0.25"/>
  <cols>
    <col min="1" max="1" width="57.85546875" customWidth="1"/>
    <col min="2" max="2" width="14.28515625" customWidth="1"/>
    <col min="3" max="3" width="21" style="30" customWidth="1"/>
    <col min="4" max="4" width="22" customWidth="1"/>
    <col min="9" max="9" width="25.140625" style="50" customWidth="1"/>
    <col min="10" max="10" width="9.140625" style="30"/>
    <col min="11" max="11" width="21" style="30" customWidth="1"/>
    <col min="12" max="12" width="9.140625" style="84"/>
  </cols>
  <sheetData>
    <row r="1" spans="1:4" x14ac:dyDescent="0.25">
      <c r="A1" s="9" t="s">
        <v>35</v>
      </c>
    </row>
    <row r="3" spans="1:4" x14ac:dyDescent="0.25">
      <c r="A3" s="8" t="s">
        <v>169</v>
      </c>
    </row>
    <row r="4" spans="1:4" x14ac:dyDescent="0.25">
      <c r="A4" t="s">
        <v>308</v>
      </c>
    </row>
    <row r="6" spans="1:4" x14ac:dyDescent="0.25">
      <c r="A6" s="12" t="s">
        <v>48</v>
      </c>
      <c r="B6" s="13" t="s">
        <v>30</v>
      </c>
      <c r="C6" s="13" t="s">
        <v>325</v>
      </c>
      <c r="D6" s="13" t="s">
        <v>320</v>
      </c>
    </row>
    <row r="7" spans="1:4" x14ac:dyDescent="0.25">
      <c r="A7" s="12" t="s">
        <v>49</v>
      </c>
      <c r="B7" s="30">
        <v>33700</v>
      </c>
      <c r="C7" s="30">
        <v>6183</v>
      </c>
      <c r="D7" s="30">
        <f>+B7/C7</f>
        <v>5.4504285945333981</v>
      </c>
    </row>
    <row r="8" spans="1:4" x14ac:dyDescent="0.25">
      <c r="A8" s="12" t="s">
        <v>50</v>
      </c>
      <c r="D8" s="30"/>
    </row>
    <row r="9" spans="1:4" x14ac:dyDescent="0.25">
      <c r="A9" s="12" t="s">
        <v>52</v>
      </c>
      <c r="B9" s="30">
        <v>1614400</v>
      </c>
      <c r="C9" s="30">
        <v>4940</v>
      </c>
      <c r="D9" s="30">
        <f t="shared" ref="D9:D71" si="0">+B9/C9</f>
        <v>326.80161943319837</v>
      </c>
    </row>
    <row r="10" spans="1:4" x14ac:dyDescent="0.25">
      <c r="A10" s="12" t="s">
        <v>53</v>
      </c>
      <c r="B10" s="30">
        <v>1614400</v>
      </c>
      <c r="C10" s="30">
        <v>4940</v>
      </c>
      <c r="D10" s="30">
        <f t="shared" si="0"/>
        <v>326.80161943319837</v>
      </c>
    </row>
    <row r="11" spans="1:4" x14ac:dyDescent="0.25">
      <c r="A11" s="12" t="s">
        <v>54</v>
      </c>
      <c r="D11" s="30"/>
    </row>
    <row r="12" spans="1:4" x14ac:dyDescent="0.25">
      <c r="A12" s="12" t="s">
        <v>55</v>
      </c>
      <c r="D12" s="30"/>
    </row>
    <row r="13" spans="1:4" x14ac:dyDescent="0.25">
      <c r="A13" s="12" t="s">
        <v>56</v>
      </c>
      <c r="D13" s="30"/>
    </row>
    <row r="14" spans="1:4" x14ac:dyDescent="0.25">
      <c r="A14" s="12" t="s">
        <v>57</v>
      </c>
      <c r="B14" s="30">
        <v>293500</v>
      </c>
      <c r="D14" s="30"/>
    </row>
    <row r="15" spans="1:4" x14ac:dyDescent="0.25">
      <c r="A15" s="12" t="s">
        <v>58</v>
      </c>
      <c r="B15" s="30">
        <v>10200</v>
      </c>
      <c r="C15" s="30">
        <v>7942</v>
      </c>
      <c r="D15" s="30">
        <f t="shared" si="0"/>
        <v>1.2843112566104256</v>
      </c>
    </row>
    <row r="16" spans="1:4" x14ac:dyDescent="0.25">
      <c r="A16" s="12" t="s">
        <v>59</v>
      </c>
      <c r="B16" s="30">
        <v>599900</v>
      </c>
      <c r="D16" s="30"/>
    </row>
    <row r="17" spans="1:4" x14ac:dyDescent="0.25">
      <c r="A17" s="12" t="s">
        <v>60</v>
      </c>
      <c r="B17" s="30">
        <v>8900</v>
      </c>
      <c r="C17" s="30">
        <v>1180</v>
      </c>
      <c r="D17" s="30">
        <f t="shared" si="0"/>
        <v>7.5423728813559325</v>
      </c>
    </row>
    <row r="18" spans="1:4" x14ac:dyDescent="0.25">
      <c r="A18" s="12" t="s">
        <v>61</v>
      </c>
      <c r="B18" s="30">
        <v>13600</v>
      </c>
      <c r="C18" s="30">
        <v>3332</v>
      </c>
      <c r="D18" s="30">
        <f t="shared" si="0"/>
        <v>4.0816326530612246</v>
      </c>
    </row>
    <row r="19" spans="1:4" x14ac:dyDescent="0.25">
      <c r="A19" s="12" t="s">
        <v>62</v>
      </c>
      <c r="B19" s="30">
        <v>19700</v>
      </c>
      <c r="C19" s="30">
        <v>9956</v>
      </c>
      <c r="D19" s="30">
        <f t="shared" si="0"/>
        <v>1.978706307754118</v>
      </c>
    </row>
    <row r="20" spans="1:4" x14ac:dyDescent="0.25">
      <c r="A20" s="12" t="s">
        <v>63</v>
      </c>
      <c r="B20" s="30">
        <v>610</v>
      </c>
      <c r="C20" s="30">
        <v>794</v>
      </c>
      <c r="D20" s="30">
        <f t="shared" si="0"/>
        <v>0.76826196473551633</v>
      </c>
    </row>
    <row r="21" spans="1:4" x14ac:dyDescent="0.25">
      <c r="A21" s="12" t="s">
        <v>64</v>
      </c>
      <c r="B21" s="30">
        <v>374900</v>
      </c>
      <c r="C21" s="30">
        <v>1415</v>
      </c>
      <c r="D21" s="30">
        <f t="shared" si="0"/>
        <v>264.94699646643107</v>
      </c>
    </row>
    <row r="22" spans="1:4" x14ac:dyDescent="0.25">
      <c r="A22" s="12" t="s">
        <v>65</v>
      </c>
      <c r="B22" s="30">
        <v>17450</v>
      </c>
      <c r="C22" s="30">
        <v>6334</v>
      </c>
      <c r="D22" s="30">
        <f t="shared" si="0"/>
        <v>2.7549731607199242</v>
      </c>
    </row>
    <row r="23" spans="1:4" x14ac:dyDescent="0.25">
      <c r="A23" s="12" t="s">
        <v>66</v>
      </c>
      <c r="B23" s="30">
        <v>127000</v>
      </c>
      <c r="C23" s="30">
        <v>3287</v>
      </c>
      <c r="D23" s="30">
        <f t="shared" si="0"/>
        <v>38.637055065409186</v>
      </c>
    </row>
    <row r="24" spans="1:4" x14ac:dyDescent="0.25">
      <c r="A24" s="12" t="s">
        <v>67</v>
      </c>
      <c r="B24" s="30">
        <v>62000</v>
      </c>
      <c r="C24" s="30">
        <v>6677</v>
      </c>
      <c r="D24" s="30">
        <f t="shared" si="0"/>
        <v>9.2856073086715583</v>
      </c>
    </row>
    <row r="25" spans="1:4" x14ac:dyDescent="0.25">
      <c r="A25" s="12" t="s">
        <v>68</v>
      </c>
      <c r="D25" s="30"/>
    </row>
    <row r="26" spans="1:4" x14ac:dyDescent="0.25">
      <c r="A26" s="12" t="s">
        <v>69</v>
      </c>
      <c r="B26" s="30">
        <v>47800</v>
      </c>
      <c r="C26" s="30">
        <v>8386</v>
      </c>
      <c r="D26" s="30">
        <f t="shared" si="0"/>
        <v>5.6999761507274025</v>
      </c>
    </row>
    <row r="27" spans="1:4" x14ac:dyDescent="0.25">
      <c r="A27" s="12" t="s">
        <v>70</v>
      </c>
      <c r="B27" s="30">
        <v>12450</v>
      </c>
      <c r="C27" s="30">
        <v>1254</v>
      </c>
      <c r="D27" s="30">
        <f t="shared" si="0"/>
        <v>9.9282296650717701</v>
      </c>
    </row>
    <row r="28" spans="1:4" x14ac:dyDescent="0.25">
      <c r="A28" s="12" t="s">
        <v>71</v>
      </c>
      <c r="B28" s="30">
        <v>504800</v>
      </c>
      <c r="D28" s="30"/>
    </row>
    <row r="29" spans="1:4" x14ac:dyDescent="0.25">
      <c r="A29" s="12" t="s">
        <v>72</v>
      </c>
      <c r="B29" s="30">
        <v>13550</v>
      </c>
      <c r="C29" s="30">
        <v>3474</v>
      </c>
      <c r="D29" s="30">
        <f t="shared" si="0"/>
        <v>3.9004029936672424</v>
      </c>
    </row>
    <row r="30" spans="1:4" x14ac:dyDescent="0.25">
      <c r="A30" s="12" t="s">
        <v>73</v>
      </c>
      <c r="B30" s="30">
        <v>161200</v>
      </c>
      <c r="C30" s="30">
        <v>110</v>
      </c>
      <c r="D30" s="30">
        <f t="shared" si="0"/>
        <v>1465.4545454545455</v>
      </c>
    </row>
    <row r="31" spans="1:4" x14ac:dyDescent="0.25">
      <c r="A31" s="12" t="s">
        <v>74</v>
      </c>
      <c r="B31" s="30">
        <v>78600</v>
      </c>
      <c r="C31" s="30">
        <v>5227</v>
      </c>
      <c r="D31" s="30">
        <f t="shared" si="0"/>
        <v>15.037306294241439</v>
      </c>
    </row>
    <row r="32" spans="1:4" x14ac:dyDescent="0.25">
      <c r="A32" s="12" t="s">
        <v>75</v>
      </c>
      <c r="B32" s="30">
        <v>19550</v>
      </c>
      <c r="C32" s="30">
        <v>1270</v>
      </c>
      <c r="D32" s="30">
        <f t="shared" si="0"/>
        <v>15.393700787401574</v>
      </c>
    </row>
    <row r="33" spans="1:4" x14ac:dyDescent="0.25">
      <c r="A33" s="12" t="s">
        <v>76</v>
      </c>
      <c r="B33" s="30">
        <v>161500</v>
      </c>
      <c r="D33" s="30"/>
    </row>
    <row r="34" spans="1:4" x14ac:dyDescent="0.25">
      <c r="A34" s="12" t="s">
        <v>77</v>
      </c>
      <c r="B34" s="30">
        <v>31900</v>
      </c>
      <c r="C34" s="30">
        <v>1064</v>
      </c>
      <c r="D34" s="30">
        <f t="shared" si="0"/>
        <v>29.981203007518797</v>
      </c>
    </row>
    <row r="35" spans="1:4" x14ac:dyDescent="0.25">
      <c r="A35" s="12" t="s">
        <v>78</v>
      </c>
      <c r="B35" s="30">
        <v>12700</v>
      </c>
      <c r="C35" s="30">
        <v>8641</v>
      </c>
      <c r="D35" s="30">
        <f t="shared" si="0"/>
        <v>1.4697372989237356</v>
      </c>
    </row>
    <row r="36" spans="1:4" x14ac:dyDescent="0.25">
      <c r="A36" s="12" t="s">
        <v>79</v>
      </c>
      <c r="B36" s="30">
        <v>103400</v>
      </c>
      <c r="C36" s="30">
        <v>376</v>
      </c>
      <c r="D36" s="30">
        <f t="shared" si="0"/>
        <v>275</v>
      </c>
    </row>
    <row r="37" spans="1:4" x14ac:dyDescent="0.25">
      <c r="A37" s="12" t="s">
        <v>80</v>
      </c>
      <c r="B37" s="30">
        <v>54700</v>
      </c>
      <c r="C37" s="30">
        <v>389</v>
      </c>
      <c r="D37" s="30">
        <f t="shared" si="0"/>
        <v>140.61696658097685</v>
      </c>
    </row>
    <row r="38" spans="1:4" x14ac:dyDescent="0.25">
      <c r="A38" s="12" t="s">
        <v>81</v>
      </c>
      <c r="B38" s="30">
        <v>3730</v>
      </c>
      <c r="C38" s="30">
        <v>2047</v>
      </c>
      <c r="D38" s="30">
        <f t="shared" si="0"/>
        <v>1.8221787982413287</v>
      </c>
    </row>
    <row r="39" spans="1:4" x14ac:dyDescent="0.25">
      <c r="A39" s="12" t="s">
        <v>82</v>
      </c>
      <c r="B39" s="30">
        <v>21700</v>
      </c>
      <c r="C39" s="30">
        <v>3109</v>
      </c>
      <c r="D39" s="30">
        <f t="shared" si="0"/>
        <v>6.9797362495979414</v>
      </c>
    </row>
    <row r="40" spans="1:4" x14ac:dyDescent="0.25">
      <c r="A40" s="12" t="s">
        <v>83</v>
      </c>
      <c r="B40" s="30">
        <v>52100</v>
      </c>
      <c r="C40" s="30">
        <v>731</v>
      </c>
      <c r="D40" s="30">
        <f t="shared" si="0"/>
        <v>71.272229822161421</v>
      </c>
    </row>
    <row r="41" spans="1:4" x14ac:dyDescent="0.25">
      <c r="A41" s="12" t="s">
        <v>84</v>
      </c>
      <c r="B41" s="30">
        <v>6800</v>
      </c>
      <c r="C41" s="30">
        <v>24</v>
      </c>
      <c r="D41" s="30">
        <f t="shared" si="0"/>
        <v>283.33333333333331</v>
      </c>
    </row>
    <row r="42" spans="1:4" x14ac:dyDescent="0.25">
      <c r="A42" s="12" t="s">
        <v>85</v>
      </c>
      <c r="B42" s="30">
        <v>4520</v>
      </c>
      <c r="C42" s="30">
        <v>7140</v>
      </c>
      <c r="D42" s="30">
        <f t="shared" si="0"/>
        <v>0.63305322128851538</v>
      </c>
    </row>
    <row r="43" spans="1:4" x14ac:dyDescent="0.25">
      <c r="A43" s="12" t="s">
        <v>86</v>
      </c>
      <c r="B43" s="30">
        <v>29800</v>
      </c>
      <c r="C43" s="30">
        <v>2657</v>
      </c>
      <c r="D43" s="30">
        <f t="shared" si="0"/>
        <v>11.215656755739555</v>
      </c>
    </row>
    <row r="44" spans="1:4" x14ac:dyDescent="0.25">
      <c r="A44" s="12" t="s">
        <v>87</v>
      </c>
      <c r="B44" s="30">
        <v>236900</v>
      </c>
      <c r="D44" s="30"/>
    </row>
    <row r="45" spans="1:4" x14ac:dyDescent="0.25">
      <c r="A45" s="12" t="s">
        <v>88</v>
      </c>
      <c r="D45" s="30"/>
    </row>
    <row r="46" spans="1:4" x14ac:dyDescent="0.25">
      <c r="A46" s="12" t="s">
        <v>89</v>
      </c>
      <c r="B46" s="30">
        <v>45500</v>
      </c>
      <c r="C46" s="30">
        <v>10458</v>
      </c>
      <c r="D46" s="30">
        <f t="shared" si="0"/>
        <v>4.3507362784471217</v>
      </c>
    </row>
    <row r="47" spans="1:4" x14ac:dyDescent="0.25">
      <c r="A47" s="12" t="s">
        <v>90</v>
      </c>
      <c r="B47" s="30">
        <v>24600</v>
      </c>
      <c r="C47" s="30">
        <v>2300</v>
      </c>
      <c r="D47" s="30">
        <f t="shared" si="0"/>
        <v>10.695652173913043</v>
      </c>
    </row>
    <row r="48" spans="1:4" x14ac:dyDescent="0.25">
      <c r="A48" s="12" t="s">
        <v>91</v>
      </c>
      <c r="B48" s="30">
        <v>34100</v>
      </c>
      <c r="C48" s="30">
        <v>1755</v>
      </c>
      <c r="D48" s="30">
        <f t="shared" si="0"/>
        <v>19.43019943019943</v>
      </c>
    </row>
    <row r="49" spans="1:4" x14ac:dyDescent="0.25">
      <c r="A49" s="12" t="s">
        <v>92</v>
      </c>
      <c r="B49" s="30">
        <v>61100</v>
      </c>
      <c r="C49" s="30">
        <v>105</v>
      </c>
      <c r="D49" s="30">
        <f t="shared" si="0"/>
        <v>581.90476190476193</v>
      </c>
    </row>
    <row r="50" spans="1:4" x14ac:dyDescent="0.25">
      <c r="A50" s="12" t="s">
        <v>93</v>
      </c>
      <c r="B50" s="30">
        <v>50600</v>
      </c>
      <c r="C50" s="30">
        <v>424</v>
      </c>
      <c r="D50" s="30">
        <f t="shared" si="0"/>
        <v>119.33962264150944</v>
      </c>
    </row>
    <row r="51" spans="1:4" x14ac:dyDescent="0.25">
      <c r="A51" s="12" t="s">
        <v>94</v>
      </c>
      <c r="B51" s="30">
        <v>79800</v>
      </c>
      <c r="C51" s="30">
        <v>2205</v>
      </c>
      <c r="D51" s="30">
        <f t="shared" si="0"/>
        <v>36.19047619047619</v>
      </c>
    </row>
    <row r="52" spans="1:4" x14ac:dyDescent="0.25">
      <c r="A52" s="12" t="s">
        <v>95</v>
      </c>
      <c r="D52" s="30"/>
    </row>
    <row r="53" spans="1:4" x14ac:dyDescent="0.25">
      <c r="A53" s="12" t="s">
        <v>96</v>
      </c>
      <c r="B53" s="30">
        <v>171400</v>
      </c>
      <c r="D53" s="30"/>
    </row>
    <row r="54" spans="1:4" x14ac:dyDescent="0.25">
      <c r="A54" s="12" t="s">
        <v>97</v>
      </c>
      <c r="B54" s="30">
        <v>8820</v>
      </c>
      <c r="C54" s="30">
        <v>3089</v>
      </c>
      <c r="D54" s="30">
        <f t="shared" si="0"/>
        <v>2.8552929750728393</v>
      </c>
    </row>
    <row r="55" spans="1:4" x14ac:dyDescent="0.25">
      <c r="A55" s="12" t="s">
        <v>98</v>
      </c>
      <c r="B55" s="30">
        <v>219200</v>
      </c>
      <c r="D55" s="30"/>
    </row>
    <row r="56" spans="1:4" x14ac:dyDescent="0.25">
      <c r="A56" s="12" t="s">
        <v>99</v>
      </c>
      <c r="B56" s="30">
        <v>9980</v>
      </c>
      <c r="C56" s="30">
        <v>1999</v>
      </c>
      <c r="D56" s="30">
        <f t="shared" si="0"/>
        <v>4.9924962481240618</v>
      </c>
    </row>
    <row r="57" spans="1:4" x14ac:dyDescent="0.25">
      <c r="A57" s="12" t="s">
        <v>100</v>
      </c>
      <c r="B57" s="30">
        <v>86300</v>
      </c>
      <c r="C57" s="30">
        <v>395</v>
      </c>
      <c r="D57" s="30">
        <f t="shared" si="0"/>
        <v>218.48101265822785</v>
      </c>
    </row>
    <row r="58" spans="1:4" x14ac:dyDescent="0.25">
      <c r="A58" s="12" t="s">
        <v>101</v>
      </c>
      <c r="D58" s="30"/>
    </row>
    <row r="59" spans="1:4" x14ac:dyDescent="0.25">
      <c r="A59" s="12" t="s">
        <v>102</v>
      </c>
      <c r="B59" s="30">
        <v>55400</v>
      </c>
      <c r="C59" s="30">
        <v>175</v>
      </c>
      <c r="D59" s="30">
        <f t="shared" si="0"/>
        <v>316.57142857142856</v>
      </c>
    </row>
    <row r="60" spans="1:4" x14ac:dyDescent="0.25">
      <c r="A60" s="12" t="s">
        <v>103</v>
      </c>
      <c r="B60" s="30">
        <v>34700</v>
      </c>
      <c r="C60" s="30">
        <v>8719</v>
      </c>
      <c r="D60" s="30">
        <f t="shared" si="0"/>
        <v>3.9798141988760181</v>
      </c>
    </row>
    <row r="61" spans="1:4" x14ac:dyDescent="0.25">
      <c r="A61" s="12" t="s">
        <v>104</v>
      </c>
      <c r="B61" s="30">
        <v>14800</v>
      </c>
      <c r="C61" s="30">
        <v>4484</v>
      </c>
      <c r="D61" s="30">
        <f t="shared" si="0"/>
        <v>3.3006244424620874</v>
      </c>
    </row>
    <row r="62" spans="1:4" x14ac:dyDescent="0.25">
      <c r="A62" s="12" t="s">
        <v>105</v>
      </c>
      <c r="D62" s="30"/>
    </row>
    <row r="63" spans="1:4" x14ac:dyDescent="0.25">
      <c r="A63" s="12" t="s">
        <v>106</v>
      </c>
      <c r="B63" s="30">
        <v>70500</v>
      </c>
      <c r="C63" s="30">
        <v>2409</v>
      </c>
      <c r="D63" s="30">
        <f t="shared" si="0"/>
        <v>29.265255292652554</v>
      </c>
    </row>
    <row r="64" spans="1:4" x14ac:dyDescent="0.25">
      <c r="A64" s="12" t="s">
        <v>107</v>
      </c>
      <c r="B64" s="30">
        <v>12500</v>
      </c>
      <c r="C64" s="30">
        <v>6734</v>
      </c>
      <c r="D64" s="30">
        <f t="shared" si="0"/>
        <v>1.8562518562518562</v>
      </c>
    </row>
    <row r="65" spans="1:4" x14ac:dyDescent="0.25">
      <c r="A65" s="12" t="s">
        <v>108</v>
      </c>
      <c r="B65" s="30">
        <v>56200</v>
      </c>
      <c r="C65" s="30">
        <v>6381</v>
      </c>
      <c r="D65" s="30">
        <f t="shared" si="0"/>
        <v>8.8073969597241817</v>
      </c>
    </row>
    <row r="66" spans="1:4" x14ac:dyDescent="0.25">
      <c r="A66" s="12" t="s">
        <v>109</v>
      </c>
      <c r="B66" s="30">
        <v>27700</v>
      </c>
      <c r="C66" s="30">
        <v>3575</v>
      </c>
      <c r="D66" s="30">
        <f t="shared" si="0"/>
        <v>7.7482517482517483</v>
      </c>
    </row>
    <row r="67" spans="1:4" x14ac:dyDescent="0.25">
      <c r="A67" s="12" t="s">
        <v>110</v>
      </c>
      <c r="B67" s="30">
        <v>23800</v>
      </c>
      <c r="C67" s="30">
        <v>1819</v>
      </c>
      <c r="D67" s="30">
        <f t="shared" si="0"/>
        <v>13.084112149532711</v>
      </c>
    </row>
    <row r="68" spans="1:4" x14ac:dyDescent="0.25">
      <c r="A68" s="12" t="s">
        <v>111</v>
      </c>
      <c r="B68" s="30">
        <v>10100</v>
      </c>
      <c r="C68" s="30">
        <v>2387</v>
      </c>
      <c r="D68" s="30">
        <f t="shared" si="0"/>
        <v>4.2312526183493926</v>
      </c>
    </row>
    <row r="69" spans="1:4" x14ac:dyDescent="0.25">
      <c r="A69" s="12" t="s">
        <v>112</v>
      </c>
      <c r="B69" s="30">
        <v>30900</v>
      </c>
      <c r="C69" s="30">
        <v>29552</v>
      </c>
      <c r="D69" s="30">
        <f t="shared" si="0"/>
        <v>1.0456145100162426</v>
      </c>
    </row>
    <row r="70" spans="1:4" x14ac:dyDescent="0.25">
      <c r="A70" s="12" t="s">
        <v>113</v>
      </c>
      <c r="B70" s="30">
        <v>98000</v>
      </c>
      <c r="D70" s="30"/>
    </row>
    <row r="71" spans="1:4" x14ac:dyDescent="0.25">
      <c r="A71" s="12" t="s">
        <v>114</v>
      </c>
      <c r="B71" s="30">
        <v>9300</v>
      </c>
      <c r="C71" s="30">
        <v>2163</v>
      </c>
      <c r="D71" s="30">
        <f t="shared" si="0"/>
        <v>4.2995839112343965</v>
      </c>
    </row>
    <row r="72" spans="1:4" x14ac:dyDescent="0.25">
      <c r="A72" s="12" t="s">
        <v>115</v>
      </c>
      <c r="B72" s="30">
        <v>116700</v>
      </c>
      <c r="D72" s="30"/>
    </row>
    <row r="73" spans="1:4" x14ac:dyDescent="0.25">
      <c r="A73" s="12" t="s">
        <v>116</v>
      </c>
      <c r="B73" s="30">
        <v>17550</v>
      </c>
      <c r="C73" s="30">
        <v>4364</v>
      </c>
      <c r="D73" s="30">
        <f t="shared" ref="D73:D95" si="1">+B73/C73</f>
        <v>4.0215398716773603</v>
      </c>
    </row>
    <row r="74" spans="1:4" x14ac:dyDescent="0.25">
      <c r="A74" s="12" t="s">
        <v>117</v>
      </c>
      <c r="B74" s="30">
        <v>50200</v>
      </c>
      <c r="C74" s="30">
        <v>9616</v>
      </c>
      <c r="D74" s="30">
        <f t="shared" si="1"/>
        <v>5.2204658901830285</v>
      </c>
    </row>
    <row r="75" spans="1:4" x14ac:dyDescent="0.25">
      <c r="A75" s="12" t="s">
        <v>118</v>
      </c>
      <c r="B75" s="30">
        <v>36200</v>
      </c>
      <c r="C75" s="30">
        <v>6333</v>
      </c>
      <c r="D75" s="30">
        <f t="shared" si="1"/>
        <v>5.7160903205431861</v>
      </c>
    </row>
    <row r="76" spans="1:4" x14ac:dyDescent="0.25">
      <c r="A76" s="12" t="s">
        <v>119</v>
      </c>
      <c r="B76" s="30">
        <v>128200</v>
      </c>
      <c r="C76" s="30">
        <v>135</v>
      </c>
      <c r="D76" s="30">
        <f t="shared" si="1"/>
        <v>949.62962962962968</v>
      </c>
    </row>
    <row r="77" spans="1:4" x14ac:dyDescent="0.25">
      <c r="A77" s="12" t="s">
        <v>120</v>
      </c>
      <c r="B77" s="30">
        <v>28400</v>
      </c>
      <c r="C77" s="30">
        <v>2207</v>
      </c>
      <c r="D77" s="30">
        <f t="shared" si="1"/>
        <v>12.868146805618487</v>
      </c>
    </row>
    <row r="78" spans="1:4" x14ac:dyDescent="0.25">
      <c r="A78" s="12" t="s">
        <v>121</v>
      </c>
      <c r="B78" s="30">
        <v>46700</v>
      </c>
      <c r="C78" s="30">
        <v>2733</v>
      </c>
      <c r="D78" s="30">
        <f t="shared" si="1"/>
        <v>17.08744968898646</v>
      </c>
    </row>
    <row r="79" spans="1:4" x14ac:dyDescent="0.25">
      <c r="A79" s="12" t="s">
        <v>122</v>
      </c>
      <c r="B79" s="30">
        <v>42600</v>
      </c>
      <c r="C79" s="30">
        <v>540</v>
      </c>
      <c r="D79" s="30">
        <f t="shared" si="1"/>
        <v>78.888888888888886</v>
      </c>
    </row>
    <row r="80" spans="1:4" x14ac:dyDescent="0.25">
      <c r="A80" s="12" t="s">
        <v>123</v>
      </c>
      <c r="B80" s="30">
        <v>71200</v>
      </c>
      <c r="C80" s="30">
        <v>4403</v>
      </c>
      <c r="D80" s="30">
        <f t="shared" si="1"/>
        <v>16.170792641380878</v>
      </c>
    </row>
    <row r="81" spans="1:4" x14ac:dyDescent="0.25">
      <c r="A81" s="12" t="s">
        <v>124</v>
      </c>
      <c r="B81" s="30">
        <v>449200</v>
      </c>
      <c r="D81" s="30"/>
    </row>
    <row r="82" spans="1:4" x14ac:dyDescent="0.25">
      <c r="A82" s="12" t="s">
        <v>125</v>
      </c>
      <c r="B82" s="30">
        <v>57800</v>
      </c>
      <c r="C82" s="30">
        <v>2217</v>
      </c>
      <c r="D82" s="30">
        <f t="shared" si="1"/>
        <v>26.071267478574651</v>
      </c>
    </row>
    <row r="83" spans="1:4" x14ac:dyDescent="0.25">
      <c r="A83" s="12" t="s">
        <v>126</v>
      </c>
      <c r="B83" s="30">
        <v>7950</v>
      </c>
      <c r="C83" s="30">
        <v>3554</v>
      </c>
      <c r="D83" s="30">
        <f t="shared" si="1"/>
        <v>2.2369161508159818</v>
      </c>
    </row>
    <row r="84" spans="1:4" x14ac:dyDescent="0.25">
      <c r="A84" s="12" t="s">
        <v>127</v>
      </c>
      <c r="B84" s="30">
        <v>51600</v>
      </c>
      <c r="C84" s="30">
        <v>1470</v>
      </c>
      <c r="D84" s="30">
        <f t="shared" si="1"/>
        <v>35.102040816326529</v>
      </c>
    </row>
    <row r="85" spans="1:4" x14ac:dyDescent="0.25">
      <c r="A85" s="12" t="s">
        <v>128</v>
      </c>
      <c r="B85" s="30">
        <v>8150</v>
      </c>
      <c r="C85" s="30">
        <v>4077</v>
      </c>
      <c r="D85" s="30">
        <f t="shared" si="1"/>
        <v>1.9990188864361049</v>
      </c>
    </row>
    <row r="86" spans="1:4" x14ac:dyDescent="0.25">
      <c r="A86" s="12" t="s">
        <v>129</v>
      </c>
      <c r="D86" s="30"/>
    </row>
    <row r="87" spans="1:4" x14ac:dyDescent="0.25">
      <c r="A87" s="12" t="s">
        <v>130</v>
      </c>
      <c r="B87" s="30">
        <v>22100</v>
      </c>
      <c r="C87" s="30">
        <v>7109</v>
      </c>
      <c r="D87" s="30">
        <f t="shared" si="1"/>
        <v>3.1087354058236039</v>
      </c>
    </row>
    <row r="88" spans="1:4" x14ac:dyDescent="0.25">
      <c r="A88" s="12" t="s">
        <v>131</v>
      </c>
      <c r="B88" s="30">
        <v>9660</v>
      </c>
      <c r="C88" s="30">
        <v>3535</v>
      </c>
      <c r="D88" s="30">
        <f t="shared" si="1"/>
        <v>2.7326732673267329</v>
      </c>
    </row>
    <row r="89" spans="1:4" x14ac:dyDescent="0.25">
      <c r="A89" s="12" t="s">
        <v>132</v>
      </c>
      <c r="B89" s="30">
        <v>43800</v>
      </c>
      <c r="C89" s="30">
        <v>2373</v>
      </c>
      <c r="D89" s="30">
        <f t="shared" si="1"/>
        <v>18.457648546144121</v>
      </c>
    </row>
    <row r="90" spans="1:4" x14ac:dyDescent="0.25">
      <c r="A90" s="12" t="s">
        <v>133</v>
      </c>
      <c r="B90" s="30">
        <v>207900</v>
      </c>
      <c r="C90" s="30">
        <v>290</v>
      </c>
      <c r="D90" s="30">
        <f t="shared" si="1"/>
        <v>716.89655172413791</v>
      </c>
    </row>
    <row r="91" spans="1:4" x14ac:dyDescent="0.25">
      <c r="A91" s="12" t="s">
        <v>134</v>
      </c>
      <c r="B91" s="30">
        <v>32500</v>
      </c>
      <c r="D91" s="30"/>
    </row>
    <row r="92" spans="1:4" x14ac:dyDescent="0.25">
      <c r="A92" s="12" t="s">
        <v>135</v>
      </c>
      <c r="B92" s="30">
        <v>47800</v>
      </c>
      <c r="C92" s="30">
        <v>1951</v>
      </c>
      <c r="D92" s="30">
        <f t="shared" si="1"/>
        <v>24.500256278831369</v>
      </c>
    </row>
    <row r="93" spans="1:4" x14ac:dyDescent="0.25">
      <c r="A93" s="12" t="s">
        <v>136</v>
      </c>
      <c r="B93" s="30">
        <v>8760</v>
      </c>
      <c r="C93" s="30">
        <v>11828</v>
      </c>
      <c r="D93" s="30">
        <f t="shared" si="1"/>
        <v>0.74061548867095028</v>
      </c>
    </row>
    <row r="94" spans="1:4" x14ac:dyDescent="0.25">
      <c r="A94" s="12" t="s">
        <v>137</v>
      </c>
      <c r="B94" s="30">
        <v>35000</v>
      </c>
      <c r="C94" s="30">
        <v>4450</v>
      </c>
      <c r="D94" s="30">
        <f t="shared" si="1"/>
        <v>7.8651685393258424</v>
      </c>
    </row>
    <row r="95" spans="1:4" x14ac:dyDescent="0.25">
      <c r="A95" s="12" t="s">
        <v>138</v>
      </c>
      <c r="B95" s="30">
        <v>87600</v>
      </c>
      <c r="C95" s="30">
        <v>2712</v>
      </c>
      <c r="D95" s="30">
        <f t="shared" si="1"/>
        <v>32.30088495575221</v>
      </c>
    </row>
    <row r="96" spans="1:4" x14ac:dyDescent="0.25">
      <c r="A96" s="12" t="s">
        <v>139</v>
      </c>
    </row>
    <row r="97" spans="1:1" x14ac:dyDescent="0.25">
      <c r="A97" s="12" t="s">
        <v>140</v>
      </c>
    </row>
    <row r="98" spans="1:1" x14ac:dyDescent="0.25">
      <c r="A98" s="12" t="s">
        <v>141</v>
      </c>
    </row>
  </sheetData>
  <sortState ref="I7:M73">
    <sortCondition ref="I7:I73"/>
  </sortState>
  <hyperlinks>
    <hyperlink ref="A1" location="Index!A1" display="Index" xr:uid="{00000000-0004-0000-2F00-000000000000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C384"/>
  <sheetViews>
    <sheetView workbookViewId="0"/>
  </sheetViews>
  <sheetFormatPr defaultRowHeight="15" x14ac:dyDescent="0.25"/>
  <cols>
    <col min="1" max="1" width="57.85546875" customWidth="1"/>
    <col min="2" max="2" width="39.28515625" style="11" customWidth="1"/>
  </cols>
  <sheetData>
    <row r="1" spans="1:3" x14ac:dyDescent="0.25">
      <c r="A1" s="9" t="s">
        <v>35</v>
      </c>
    </row>
    <row r="3" spans="1:3" x14ac:dyDescent="0.25">
      <c r="A3" s="8" t="s">
        <v>307</v>
      </c>
    </row>
    <row r="4" spans="1:3" x14ac:dyDescent="0.25">
      <c r="A4" s="92" t="s">
        <v>349</v>
      </c>
    </row>
    <row r="6" spans="1:3" x14ac:dyDescent="0.25">
      <c r="A6" s="12"/>
      <c r="B6" s="13" t="s">
        <v>31</v>
      </c>
    </row>
    <row r="7" spans="1:3" x14ac:dyDescent="0.25">
      <c r="A7" s="12" t="s">
        <v>49</v>
      </c>
      <c r="B7" s="93">
        <v>15397</v>
      </c>
      <c r="C7" s="92" t="s">
        <v>346</v>
      </c>
    </row>
    <row r="8" spans="1:3" x14ac:dyDescent="0.25">
      <c r="A8" s="12" t="s">
        <v>50</v>
      </c>
    </row>
    <row r="9" spans="1:3" x14ac:dyDescent="0.25">
      <c r="A9" s="12" t="s">
        <v>52</v>
      </c>
      <c r="B9" s="32">
        <v>529792</v>
      </c>
    </row>
    <row r="10" spans="1:3" x14ac:dyDescent="0.25">
      <c r="A10" s="12" t="s">
        <v>53</v>
      </c>
    </row>
    <row r="11" spans="1:3" x14ac:dyDescent="0.25">
      <c r="A11" s="12" t="s">
        <v>54</v>
      </c>
    </row>
    <row r="12" spans="1:3" x14ac:dyDescent="0.25">
      <c r="A12" s="12" t="s">
        <v>55</v>
      </c>
    </row>
    <row r="13" spans="1:3" x14ac:dyDescent="0.25">
      <c r="A13" s="12" t="s">
        <v>56</v>
      </c>
    </row>
    <row r="14" spans="1:3" x14ac:dyDescent="0.25">
      <c r="A14" s="12" t="s">
        <v>57</v>
      </c>
      <c r="B14" s="77">
        <v>121998</v>
      </c>
    </row>
    <row r="15" spans="1:3" x14ac:dyDescent="0.25">
      <c r="A15" s="12" t="s">
        <v>58</v>
      </c>
      <c r="B15" s="77">
        <v>7532</v>
      </c>
    </row>
    <row r="16" spans="1:3" x14ac:dyDescent="0.25">
      <c r="A16" s="12" t="s">
        <v>59</v>
      </c>
      <c r="B16" s="77">
        <v>271839</v>
      </c>
    </row>
    <row r="17" spans="1:2" x14ac:dyDescent="0.25">
      <c r="A17" s="12" t="s">
        <v>60</v>
      </c>
      <c r="B17" s="77">
        <v>4750</v>
      </c>
    </row>
    <row r="18" spans="1:2" x14ac:dyDescent="0.25">
      <c r="A18" s="12" t="s">
        <v>61</v>
      </c>
      <c r="B18" s="77">
        <v>7726</v>
      </c>
    </row>
    <row r="19" spans="1:2" x14ac:dyDescent="0.25">
      <c r="A19" s="12" t="s">
        <v>62</v>
      </c>
      <c r="B19" s="77">
        <v>13835</v>
      </c>
    </row>
    <row r="20" spans="1:2" x14ac:dyDescent="0.25">
      <c r="A20" s="12" t="s">
        <v>63</v>
      </c>
      <c r="B20" s="77">
        <v>557</v>
      </c>
    </row>
    <row r="21" spans="1:2" x14ac:dyDescent="0.25">
      <c r="A21" s="12" t="s">
        <v>64</v>
      </c>
      <c r="B21" s="77">
        <v>164769</v>
      </c>
    </row>
    <row r="22" spans="1:2" x14ac:dyDescent="0.25">
      <c r="A22" s="12" t="s">
        <v>65</v>
      </c>
      <c r="B22" s="77">
        <v>12999</v>
      </c>
    </row>
    <row r="23" spans="1:2" x14ac:dyDescent="0.25">
      <c r="A23" s="12" t="s">
        <v>66</v>
      </c>
      <c r="B23" s="77">
        <v>55551</v>
      </c>
    </row>
    <row r="24" spans="1:2" x14ac:dyDescent="0.25">
      <c r="A24" s="12" t="s">
        <v>67</v>
      </c>
      <c r="B24" s="77">
        <v>40167</v>
      </c>
    </row>
    <row r="25" spans="1:2" x14ac:dyDescent="0.25">
      <c r="A25" s="12" t="s">
        <v>68</v>
      </c>
    </row>
    <row r="26" spans="1:2" x14ac:dyDescent="0.25">
      <c r="A26" s="12" t="s">
        <v>69</v>
      </c>
      <c r="B26" s="77">
        <v>23630</v>
      </c>
    </row>
    <row r="27" spans="1:2" x14ac:dyDescent="0.25">
      <c r="A27" s="12" t="s">
        <v>70</v>
      </c>
      <c r="B27" s="77">
        <v>6042</v>
      </c>
    </row>
    <row r="28" spans="1:2" x14ac:dyDescent="0.25">
      <c r="A28" s="12" t="s">
        <v>71</v>
      </c>
      <c r="B28" s="77">
        <v>0</v>
      </c>
    </row>
    <row r="29" spans="1:2" x14ac:dyDescent="0.25">
      <c r="A29" s="12" t="s">
        <v>72</v>
      </c>
      <c r="B29" s="77">
        <v>9106</v>
      </c>
    </row>
    <row r="30" spans="1:2" x14ac:dyDescent="0.25">
      <c r="A30" s="12" t="s">
        <v>73</v>
      </c>
      <c r="B30" s="77">
        <v>56600</v>
      </c>
    </row>
    <row r="31" spans="1:2" x14ac:dyDescent="0.25">
      <c r="A31" s="12" t="s">
        <v>74</v>
      </c>
      <c r="B31" s="77">
        <v>30775</v>
      </c>
    </row>
    <row r="32" spans="1:2" x14ac:dyDescent="0.25">
      <c r="A32" s="12" t="s">
        <v>75</v>
      </c>
      <c r="B32" s="77">
        <v>10669</v>
      </c>
    </row>
    <row r="33" spans="1:3" x14ac:dyDescent="0.25">
      <c r="A33" s="12" t="s">
        <v>76</v>
      </c>
      <c r="B33" s="77">
        <v>70155</v>
      </c>
    </row>
    <row r="34" spans="1:3" x14ac:dyDescent="0.25">
      <c r="A34" s="12" t="s">
        <v>77</v>
      </c>
      <c r="B34" s="77">
        <v>18075</v>
      </c>
    </row>
    <row r="35" spans="1:3" x14ac:dyDescent="0.25">
      <c r="A35" s="12" t="s">
        <v>78</v>
      </c>
      <c r="B35" s="77">
        <v>8004</v>
      </c>
    </row>
    <row r="36" spans="1:3" x14ac:dyDescent="0.25">
      <c r="A36" s="12" t="s">
        <v>79</v>
      </c>
      <c r="B36" s="77">
        <v>38799</v>
      </c>
    </row>
    <row r="37" spans="1:3" x14ac:dyDescent="0.25">
      <c r="A37" s="12" t="s">
        <v>80</v>
      </c>
      <c r="B37" s="77">
        <v>25210</v>
      </c>
    </row>
    <row r="38" spans="1:3" x14ac:dyDescent="0.25">
      <c r="A38" s="12" t="s">
        <v>81</v>
      </c>
      <c r="B38" s="77">
        <v>3406</v>
      </c>
    </row>
    <row r="39" spans="1:3" x14ac:dyDescent="0.25">
      <c r="A39" s="12" t="s">
        <v>82</v>
      </c>
      <c r="B39" s="77">
        <v>14217</v>
      </c>
    </row>
    <row r="40" spans="1:3" x14ac:dyDescent="0.25">
      <c r="A40" s="12" t="s">
        <v>83</v>
      </c>
      <c r="B40" s="77">
        <v>24513</v>
      </c>
    </row>
    <row r="41" spans="1:3" x14ac:dyDescent="0.25">
      <c r="A41" s="12" t="s">
        <v>84</v>
      </c>
      <c r="B41" s="77">
        <v>2928</v>
      </c>
    </row>
    <row r="42" spans="1:3" x14ac:dyDescent="0.25">
      <c r="A42" s="12" t="s">
        <v>85</v>
      </c>
      <c r="B42" s="77">
        <v>4442</v>
      </c>
    </row>
    <row r="43" spans="1:3" x14ac:dyDescent="0.25">
      <c r="A43" s="12" t="s">
        <v>86</v>
      </c>
      <c r="B43" s="77">
        <v>14629</v>
      </c>
    </row>
    <row r="44" spans="1:3" x14ac:dyDescent="0.25">
      <c r="A44" s="12" t="s">
        <v>87</v>
      </c>
      <c r="B44" s="77">
        <v>108343</v>
      </c>
    </row>
    <row r="45" spans="1:3" x14ac:dyDescent="0.25">
      <c r="A45" s="12" t="s">
        <v>88</v>
      </c>
    </row>
    <row r="46" spans="1:3" x14ac:dyDescent="0.25">
      <c r="A46" s="12" t="s">
        <v>89</v>
      </c>
      <c r="B46" s="93">
        <v>26479</v>
      </c>
      <c r="C46" s="92" t="s">
        <v>343</v>
      </c>
    </row>
    <row r="47" spans="1:3" x14ac:dyDescent="0.25">
      <c r="A47" s="12" t="s">
        <v>90</v>
      </c>
      <c r="B47" s="77">
        <v>12190</v>
      </c>
    </row>
    <row r="48" spans="1:3" x14ac:dyDescent="0.25">
      <c r="A48" s="12" t="s">
        <v>91</v>
      </c>
      <c r="B48" s="77">
        <v>15159.9</v>
      </c>
    </row>
    <row r="49" spans="1:3" x14ac:dyDescent="0.25">
      <c r="A49" s="12" t="s">
        <v>92</v>
      </c>
      <c r="B49" s="77">
        <v>25763</v>
      </c>
    </row>
    <row r="50" spans="1:3" x14ac:dyDescent="0.25">
      <c r="A50" s="12" t="s">
        <v>93</v>
      </c>
      <c r="B50" s="77">
        <v>21952</v>
      </c>
    </row>
    <row r="51" spans="1:3" x14ac:dyDescent="0.25">
      <c r="A51" s="12" t="s">
        <v>94</v>
      </c>
      <c r="B51" s="77">
        <v>35078</v>
      </c>
    </row>
    <row r="52" spans="1:3" x14ac:dyDescent="0.25">
      <c r="A52" s="12" t="s">
        <v>95</v>
      </c>
    </row>
    <row r="53" spans="1:3" x14ac:dyDescent="0.25">
      <c r="A53" s="12" t="s">
        <v>96</v>
      </c>
      <c r="B53" s="77">
        <v>89240</v>
      </c>
    </row>
    <row r="54" spans="1:3" x14ac:dyDescent="0.25">
      <c r="A54" s="12" t="s">
        <v>97</v>
      </c>
      <c r="B54" s="93">
        <v>5568</v>
      </c>
      <c r="C54" s="92" t="s">
        <v>345</v>
      </c>
    </row>
    <row r="55" spans="1:3" x14ac:dyDescent="0.25">
      <c r="A55" s="12" t="s">
        <v>98</v>
      </c>
      <c r="B55" s="77">
        <v>114378</v>
      </c>
    </row>
    <row r="56" spans="1:3" x14ac:dyDescent="0.25">
      <c r="A56" s="12" t="s">
        <v>99</v>
      </c>
      <c r="B56" s="93">
        <v>5445</v>
      </c>
      <c r="C56" s="92" t="s">
        <v>342</v>
      </c>
    </row>
    <row r="57" spans="1:3" x14ac:dyDescent="0.25">
      <c r="A57" s="12" t="s">
        <v>100</v>
      </c>
      <c r="B57" s="77">
        <v>32736</v>
      </c>
    </row>
    <row r="58" spans="1:3" x14ac:dyDescent="0.25">
      <c r="A58" s="12" t="s">
        <v>101</v>
      </c>
    </row>
    <row r="59" spans="1:3" x14ac:dyDescent="0.25">
      <c r="A59" s="12" t="s">
        <v>102</v>
      </c>
      <c r="B59" s="77">
        <v>18277</v>
      </c>
    </row>
    <row r="60" spans="1:3" x14ac:dyDescent="0.25">
      <c r="A60" s="12" t="s">
        <v>103</v>
      </c>
      <c r="B60" s="77">
        <v>22400</v>
      </c>
    </row>
    <row r="61" spans="1:3" x14ac:dyDescent="0.25">
      <c r="A61" s="12" t="s">
        <v>104</v>
      </c>
      <c r="B61" s="77">
        <v>9070</v>
      </c>
    </row>
    <row r="62" spans="1:3" x14ac:dyDescent="0.25">
      <c r="A62" s="12" t="s">
        <v>105</v>
      </c>
    </row>
    <row r="63" spans="1:3" x14ac:dyDescent="0.25">
      <c r="A63" s="12" t="s">
        <v>106</v>
      </c>
      <c r="B63" s="77">
        <v>28800</v>
      </c>
    </row>
    <row r="64" spans="1:3" x14ac:dyDescent="0.25">
      <c r="A64" s="12" t="s">
        <v>107</v>
      </c>
      <c r="B64" s="93">
        <v>9877</v>
      </c>
      <c r="C64" s="92" t="s">
        <v>344</v>
      </c>
    </row>
    <row r="65" spans="1:2" x14ac:dyDescent="0.25">
      <c r="A65" s="12" t="s">
        <v>108</v>
      </c>
      <c r="B65" s="77">
        <v>23217</v>
      </c>
    </row>
    <row r="66" spans="1:2" x14ac:dyDescent="0.25">
      <c r="A66" s="12" t="s">
        <v>109</v>
      </c>
      <c r="B66" s="77">
        <v>14913</v>
      </c>
    </row>
    <row r="67" spans="1:2" x14ac:dyDescent="0.25">
      <c r="A67" s="12" t="s">
        <v>110</v>
      </c>
      <c r="B67" s="77">
        <v>10675</v>
      </c>
    </row>
    <row r="68" spans="1:2" x14ac:dyDescent="0.25">
      <c r="A68" s="12" t="s">
        <v>111</v>
      </c>
      <c r="B68" s="77">
        <v>6550</v>
      </c>
    </row>
    <row r="69" spans="1:2" x14ac:dyDescent="0.25">
      <c r="A69" s="12" t="s">
        <v>112</v>
      </c>
      <c r="B69" s="77">
        <v>21080</v>
      </c>
    </row>
    <row r="70" spans="1:2" x14ac:dyDescent="0.25">
      <c r="A70" s="12" t="s">
        <v>113</v>
      </c>
      <c r="B70" s="77">
        <v>52228</v>
      </c>
    </row>
    <row r="71" spans="1:2" x14ac:dyDescent="0.25">
      <c r="A71" s="12" t="s">
        <v>114</v>
      </c>
      <c r="B71" s="77">
        <v>4406</v>
      </c>
    </row>
    <row r="72" spans="1:2" x14ac:dyDescent="0.25">
      <c r="A72" s="12" t="s">
        <v>115</v>
      </c>
      <c r="B72" s="77">
        <v>52764</v>
      </c>
    </row>
    <row r="73" spans="1:2" x14ac:dyDescent="0.25">
      <c r="A73" s="12" t="s">
        <v>116</v>
      </c>
      <c r="B73" s="77">
        <v>10733</v>
      </c>
    </row>
    <row r="74" spans="1:2" x14ac:dyDescent="0.25">
      <c r="A74" s="12" t="s">
        <v>117</v>
      </c>
      <c r="B74" s="77">
        <v>23847</v>
      </c>
    </row>
    <row r="75" spans="1:2" x14ac:dyDescent="0.25">
      <c r="A75" s="12" t="s">
        <v>118</v>
      </c>
      <c r="B75" s="77">
        <v>22160</v>
      </c>
    </row>
    <row r="76" spans="1:2" x14ac:dyDescent="0.25">
      <c r="A76" s="12" t="s">
        <v>119</v>
      </c>
      <c r="B76" s="77">
        <v>52904</v>
      </c>
    </row>
    <row r="77" spans="1:2" x14ac:dyDescent="0.25">
      <c r="A77" s="12" t="s">
        <v>120</v>
      </c>
      <c r="B77" s="77">
        <v>27129.420099999999</v>
      </c>
    </row>
    <row r="78" spans="1:2" x14ac:dyDescent="0.25">
      <c r="A78" s="12" t="s">
        <v>121</v>
      </c>
      <c r="B78" s="77">
        <v>22599</v>
      </c>
    </row>
    <row r="79" spans="1:2" x14ac:dyDescent="0.25">
      <c r="A79" s="12" t="s">
        <v>122</v>
      </c>
      <c r="B79" s="77">
        <v>16876</v>
      </c>
    </row>
    <row r="80" spans="1:2" x14ac:dyDescent="0.25">
      <c r="A80" s="12" t="s">
        <v>123</v>
      </c>
      <c r="B80" s="77">
        <v>28984</v>
      </c>
    </row>
    <row r="81" spans="1:3" x14ac:dyDescent="0.25">
      <c r="A81" s="12" t="s">
        <v>124</v>
      </c>
      <c r="B81" s="77">
        <v>193800</v>
      </c>
    </row>
    <row r="82" spans="1:3" x14ac:dyDescent="0.25">
      <c r="A82" s="12" t="s">
        <v>125</v>
      </c>
      <c r="B82" s="77">
        <v>24074</v>
      </c>
    </row>
    <row r="83" spans="1:3" x14ac:dyDescent="0.25">
      <c r="A83" s="12" t="s">
        <v>126</v>
      </c>
      <c r="B83" s="77">
        <v>8968</v>
      </c>
    </row>
    <row r="84" spans="1:3" x14ac:dyDescent="0.25">
      <c r="A84" s="12" t="s">
        <v>127</v>
      </c>
      <c r="B84" s="77">
        <v>20829</v>
      </c>
    </row>
    <row r="85" spans="1:3" x14ac:dyDescent="0.25">
      <c r="A85" s="12" t="s">
        <v>128</v>
      </c>
      <c r="B85" s="93">
        <v>7276</v>
      </c>
      <c r="C85" s="92" t="s">
        <v>347</v>
      </c>
    </row>
    <row r="86" spans="1:3" x14ac:dyDescent="0.25">
      <c r="A86" s="12" t="s">
        <v>129</v>
      </c>
      <c r="B86" s="30"/>
    </row>
    <row r="87" spans="1:3" x14ac:dyDescent="0.25">
      <c r="A87" s="12" t="s">
        <v>130</v>
      </c>
      <c r="B87" s="77">
        <v>13202</v>
      </c>
    </row>
    <row r="88" spans="1:3" x14ac:dyDescent="0.25">
      <c r="A88" s="12" t="s">
        <v>131</v>
      </c>
      <c r="B88" s="77">
        <v>5874</v>
      </c>
    </row>
    <row r="89" spans="1:3" x14ac:dyDescent="0.25">
      <c r="A89" s="12" t="s">
        <v>132</v>
      </c>
      <c r="B89" s="77">
        <v>20934</v>
      </c>
    </row>
    <row r="90" spans="1:3" x14ac:dyDescent="0.25">
      <c r="A90" s="12" t="s">
        <v>133</v>
      </c>
      <c r="B90" s="77">
        <v>76888</v>
      </c>
    </row>
    <row r="91" spans="1:3" x14ac:dyDescent="0.25">
      <c r="A91" s="12" t="s">
        <v>134</v>
      </c>
      <c r="B91" s="77">
        <v>0</v>
      </c>
    </row>
    <row r="92" spans="1:3" x14ac:dyDescent="0.25">
      <c r="A92" s="12" t="s">
        <v>135</v>
      </c>
      <c r="B92" s="77">
        <v>20624</v>
      </c>
    </row>
    <row r="93" spans="1:3" x14ac:dyDescent="0.25">
      <c r="A93" s="12" t="s">
        <v>136</v>
      </c>
      <c r="B93" s="77">
        <v>6637</v>
      </c>
    </row>
    <row r="94" spans="1:3" x14ac:dyDescent="0.25">
      <c r="A94" s="12" t="s">
        <v>137</v>
      </c>
      <c r="B94" s="77">
        <v>16657</v>
      </c>
    </row>
    <row r="95" spans="1:3" x14ac:dyDescent="0.25">
      <c r="A95" s="12" t="s">
        <v>138</v>
      </c>
      <c r="B95" s="93">
        <v>43415</v>
      </c>
      <c r="C95" s="92" t="s">
        <v>348</v>
      </c>
    </row>
    <row r="96" spans="1:3" x14ac:dyDescent="0.25">
      <c r="A96" s="12" t="s">
        <v>139</v>
      </c>
    </row>
    <row r="97" spans="1:1" x14ac:dyDescent="0.25">
      <c r="A97" s="12" t="s">
        <v>140</v>
      </c>
    </row>
    <row r="98" spans="1:1" x14ac:dyDescent="0.25">
      <c r="A98" s="12" t="s">
        <v>141</v>
      </c>
    </row>
    <row r="99" spans="1:1" x14ac:dyDescent="0.25">
      <c r="A99" s="11"/>
    </row>
    <row r="100" spans="1:1" x14ac:dyDescent="0.25">
      <c r="A100" s="11"/>
    </row>
    <row r="101" spans="1:1" x14ac:dyDescent="0.25">
      <c r="A101" s="11"/>
    </row>
    <row r="102" spans="1:1" x14ac:dyDescent="0.25">
      <c r="A102" s="11"/>
    </row>
    <row r="103" spans="1:1" x14ac:dyDescent="0.25">
      <c r="A103" s="11"/>
    </row>
    <row r="104" spans="1:1" x14ac:dyDescent="0.25">
      <c r="A104" s="11"/>
    </row>
    <row r="105" spans="1:1" x14ac:dyDescent="0.25">
      <c r="A105" s="11"/>
    </row>
    <row r="106" spans="1:1" x14ac:dyDescent="0.25">
      <c r="A106" s="11"/>
    </row>
    <row r="107" spans="1:1" x14ac:dyDescent="0.25">
      <c r="A107" s="11"/>
    </row>
    <row r="108" spans="1:1" x14ac:dyDescent="0.25">
      <c r="A108" s="11"/>
    </row>
    <row r="109" spans="1:1" x14ac:dyDescent="0.25">
      <c r="A109" s="11"/>
    </row>
    <row r="110" spans="1:1" x14ac:dyDescent="0.25">
      <c r="A110" s="11"/>
    </row>
    <row r="111" spans="1:1" x14ac:dyDescent="0.25">
      <c r="A111" s="11"/>
    </row>
    <row r="112" spans="1:1" x14ac:dyDescent="0.25">
      <c r="A112" s="11"/>
    </row>
    <row r="113" spans="1:1" x14ac:dyDescent="0.25">
      <c r="A113" s="11"/>
    </row>
    <row r="114" spans="1:1" x14ac:dyDescent="0.25">
      <c r="A114" s="11"/>
    </row>
    <row r="115" spans="1:1" x14ac:dyDescent="0.25">
      <c r="A115" s="11"/>
    </row>
    <row r="116" spans="1:1" x14ac:dyDescent="0.25">
      <c r="A116" s="11"/>
    </row>
    <row r="117" spans="1:1" x14ac:dyDescent="0.25">
      <c r="A117" s="11"/>
    </row>
    <row r="118" spans="1:1" x14ac:dyDescent="0.25">
      <c r="A118" s="11"/>
    </row>
    <row r="119" spans="1:1" x14ac:dyDescent="0.25">
      <c r="A119" s="11"/>
    </row>
    <row r="120" spans="1:1" x14ac:dyDescent="0.25">
      <c r="A120" s="11"/>
    </row>
    <row r="121" spans="1:1" x14ac:dyDescent="0.25">
      <c r="A121" s="11"/>
    </row>
    <row r="122" spans="1:1" x14ac:dyDescent="0.25">
      <c r="A122" s="11"/>
    </row>
    <row r="123" spans="1:1" x14ac:dyDescent="0.25">
      <c r="A123" s="11"/>
    </row>
    <row r="124" spans="1:1" x14ac:dyDescent="0.25">
      <c r="A124" s="11"/>
    </row>
    <row r="125" spans="1:1" x14ac:dyDescent="0.25">
      <c r="A125" s="11"/>
    </row>
    <row r="126" spans="1:1" x14ac:dyDescent="0.25">
      <c r="A126" s="11"/>
    </row>
    <row r="127" spans="1:1" x14ac:dyDescent="0.25">
      <c r="A127" s="11"/>
    </row>
    <row r="128" spans="1:1" x14ac:dyDescent="0.25">
      <c r="A128" s="11"/>
    </row>
    <row r="129" spans="1:1" x14ac:dyDescent="0.25">
      <c r="A129" s="11"/>
    </row>
    <row r="130" spans="1:1" x14ac:dyDescent="0.25">
      <c r="A130" s="11"/>
    </row>
    <row r="131" spans="1:1" x14ac:dyDescent="0.25">
      <c r="A131" s="11"/>
    </row>
    <row r="132" spans="1:1" x14ac:dyDescent="0.25">
      <c r="A132" s="11"/>
    </row>
    <row r="133" spans="1:1" x14ac:dyDescent="0.25">
      <c r="A133" s="11"/>
    </row>
    <row r="134" spans="1:1" x14ac:dyDescent="0.25">
      <c r="A134" s="11"/>
    </row>
    <row r="135" spans="1:1" x14ac:dyDescent="0.25">
      <c r="A135" s="11"/>
    </row>
    <row r="136" spans="1:1" x14ac:dyDescent="0.25">
      <c r="A136" s="11"/>
    </row>
    <row r="137" spans="1:1" x14ac:dyDescent="0.25">
      <c r="A137" s="11"/>
    </row>
    <row r="138" spans="1:1" x14ac:dyDescent="0.25">
      <c r="A138" s="11"/>
    </row>
    <row r="139" spans="1:1" x14ac:dyDescent="0.25">
      <c r="A139" s="11"/>
    </row>
    <row r="140" spans="1:1" x14ac:dyDescent="0.25">
      <c r="A140" s="11"/>
    </row>
    <row r="141" spans="1:1" x14ac:dyDescent="0.25">
      <c r="A141" s="11"/>
    </row>
    <row r="142" spans="1:1" x14ac:dyDescent="0.25">
      <c r="A142" s="11"/>
    </row>
    <row r="143" spans="1:1" x14ac:dyDescent="0.25">
      <c r="A143" s="11"/>
    </row>
    <row r="144" spans="1:1" x14ac:dyDescent="0.25">
      <c r="A144" s="11"/>
    </row>
    <row r="145" spans="1:1" x14ac:dyDescent="0.25">
      <c r="A145" s="11"/>
    </row>
    <row r="146" spans="1:1" x14ac:dyDescent="0.25">
      <c r="A146" s="11"/>
    </row>
    <row r="147" spans="1:1" x14ac:dyDescent="0.25">
      <c r="A147" s="11"/>
    </row>
    <row r="148" spans="1:1" x14ac:dyDescent="0.25">
      <c r="A148" s="11"/>
    </row>
    <row r="149" spans="1:1" x14ac:dyDescent="0.25">
      <c r="A149" s="11"/>
    </row>
    <row r="150" spans="1:1" x14ac:dyDescent="0.25">
      <c r="A150" s="11"/>
    </row>
    <row r="151" spans="1:1" x14ac:dyDescent="0.25">
      <c r="A151" s="11"/>
    </row>
    <row r="152" spans="1:1" x14ac:dyDescent="0.25">
      <c r="A152" s="11"/>
    </row>
    <row r="153" spans="1:1" x14ac:dyDescent="0.25">
      <c r="A153" s="11"/>
    </row>
    <row r="154" spans="1:1" x14ac:dyDescent="0.25">
      <c r="A154" s="11"/>
    </row>
    <row r="155" spans="1:1" x14ac:dyDescent="0.25">
      <c r="A155" s="11"/>
    </row>
    <row r="156" spans="1:1" x14ac:dyDescent="0.25">
      <c r="A156" s="11"/>
    </row>
    <row r="157" spans="1:1" x14ac:dyDescent="0.25">
      <c r="A157" s="11"/>
    </row>
    <row r="158" spans="1:1" x14ac:dyDescent="0.25">
      <c r="A158" s="11"/>
    </row>
    <row r="159" spans="1:1" x14ac:dyDescent="0.25">
      <c r="A159" s="11"/>
    </row>
    <row r="160" spans="1:1" x14ac:dyDescent="0.25">
      <c r="A160" s="11"/>
    </row>
    <row r="161" spans="1:1" x14ac:dyDescent="0.25">
      <c r="A161" s="11"/>
    </row>
    <row r="162" spans="1:1" x14ac:dyDescent="0.25">
      <c r="A162" s="11"/>
    </row>
    <row r="163" spans="1:1" x14ac:dyDescent="0.25">
      <c r="A163" s="11"/>
    </row>
    <row r="164" spans="1:1" x14ac:dyDescent="0.25">
      <c r="A164" s="11"/>
    </row>
    <row r="165" spans="1:1" x14ac:dyDescent="0.25">
      <c r="A165" s="11"/>
    </row>
    <row r="166" spans="1:1" x14ac:dyDescent="0.25">
      <c r="A166" s="11"/>
    </row>
    <row r="167" spans="1:1" x14ac:dyDescent="0.25">
      <c r="A167" s="11"/>
    </row>
    <row r="168" spans="1:1" x14ac:dyDescent="0.25">
      <c r="A168" s="11"/>
    </row>
    <row r="169" spans="1:1" x14ac:dyDescent="0.25">
      <c r="A169" s="11"/>
    </row>
    <row r="170" spans="1:1" x14ac:dyDescent="0.25">
      <c r="A170" s="11"/>
    </row>
    <row r="171" spans="1:1" x14ac:dyDescent="0.25">
      <c r="A171" s="11"/>
    </row>
    <row r="172" spans="1:1" x14ac:dyDescent="0.25">
      <c r="A172" s="11"/>
    </row>
    <row r="173" spans="1:1" x14ac:dyDescent="0.25">
      <c r="A173" s="11"/>
    </row>
    <row r="174" spans="1:1" x14ac:dyDescent="0.25">
      <c r="A174" s="11"/>
    </row>
    <row r="175" spans="1:1" x14ac:dyDescent="0.25">
      <c r="A175" s="11"/>
    </row>
    <row r="176" spans="1:1" x14ac:dyDescent="0.25">
      <c r="A176" s="11"/>
    </row>
    <row r="177" spans="1:1" x14ac:dyDescent="0.25">
      <c r="A177" s="11"/>
    </row>
    <row r="178" spans="1:1" x14ac:dyDescent="0.25">
      <c r="A178" s="11"/>
    </row>
    <row r="179" spans="1:1" x14ac:dyDescent="0.25">
      <c r="A179" s="11"/>
    </row>
    <row r="180" spans="1:1" x14ac:dyDescent="0.25">
      <c r="A180" s="11"/>
    </row>
    <row r="181" spans="1:1" x14ac:dyDescent="0.25">
      <c r="A181" s="11"/>
    </row>
    <row r="182" spans="1:1" x14ac:dyDescent="0.25">
      <c r="A182" s="11"/>
    </row>
    <row r="183" spans="1:1" x14ac:dyDescent="0.25">
      <c r="A183" s="11"/>
    </row>
    <row r="184" spans="1:1" x14ac:dyDescent="0.25">
      <c r="A184" s="11"/>
    </row>
    <row r="185" spans="1:1" x14ac:dyDescent="0.25">
      <c r="A185" s="11"/>
    </row>
    <row r="186" spans="1:1" x14ac:dyDescent="0.25">
      <c r="A186" s="11"/>
    </row>
    <row r="187" spans="1:1" x14ac:dyDescent="0.25">
      <c r="A187" s="11"/>
    </row>
    <row r="188" spans="1:1" x14ac:dyDescent="0.25">
      <c r="A188" s="11"/>
    </row>
    <row r="189" spans="1:1" x14ac:dyDescent="0.25">
      <c r="A189" s="11"/>
    </row>
    <row r="190" spans="1:1" x14ac:dyDescent="0.25">
      <c r="A190" s="11"/>
    </row>
    <row r="191" spans="1:1" x14ac:dyDescent="0.25">
      <c r="A191" s="11"/>
    </row>
    <row r="192" spans="1:1" x14ac:dyDescent="0.25">
      <c r="A192" s="11"/>
    </row>
    <row r="193" spans="1:1" x14ac:dyDescent="0.25">
      <c r="A193" s="11"/>
    </row>
    <row r="194" spans="1:1" x14ac:dyDescent="0.25">
      <c r="A194" s="11"/>
    </row>
    <row r="195" spans="1:1" x14ac:dyDescent="0.25">
      <c r="A195" s="11"/>
    </row>
    <row r="196" spans="1:1" x14ac:dyDescent="0.25">
      <c r="A196" s="11"/>
    </row>
    <row r="197" spans="1:1" x14ac:dyDescent="0.25">
      <c r="A197" s="11"/>
    </row>
    <row r="198" spans="1:1" x14ac:dyDescent="0.25">
      <c r="A198" s="11"/>
    </row>
    <row r="199" spans="1:1" x14ac:dyDescent="0.25">
      <c r="A199" s="11"/>
    </row>
    <row r="200" spans="1:1" x14ac:dyDescent="0.25">
      <c r="A200" s="11"/>
    </row>
    <row r="201" spans="1:1" x14ac:dyDescent="0.25">
      <c r="A201" s="11"/>
    </row>
    <row r="202" spans="1:1" x14ac:dyDescent="0.25">
      <c r="A202" s="11"/>
    </row>
    <row r="203" spans="1:1" x14ac:dyDescent="0.25">
      <c r="A203" s="11"/>
    </row>
    <row r="204" spans="1:1" x14ac:dyDescent="0.25">
      <c r="A204" s="11"/>
    </row>
    <row r="205" spans="1:1" x14ac:dyDescent="0.25">
      <c r="A205" s="11"/>
    </row>
    <row r="206" spans="1:1" x14ac:dyDescent="0.25">
      <c r="A206" s="11"/>
    </row>
    <row r="207" spans="1:1" x14ac:dyDescent="0.25">
      <c r="A207" s="11"/>
    </row>
    <row r="208" spans="1:1" x14ac:dyDescent="0.25">
      <c r="A208" s="11"/>
    </row>
    <row r="209" spans="1:1" x14ac:dyDescent="0.25">
      <c r="A209" s="11"/>
    </row>
    <row r="210" spans="1:1" x14ac:dyDescent="0.25">
      <c r="A210" s="11"/>
    </row>
    <row r="211" spans="1:1" x14ac:dyDescent="0.25">
      <c r="A211" s="11"/>
    </row>
    <row r="212" spans="1:1" x14ac:dyDescent="0.25">
      <c r="A212" s="11"/>
    </row>
    <row r="213" spans="1:1" x14ac:dyDescent="0.25">
      <c r="A213" s="11"/>
    </row>
    <row r="214" spans="1:1" x14ac:dyDescent="0.25">
      <c r="A214" s="11"/>
    </row>
    <row r="215" spans="1:1" x14ac:dyDescent="0.25">
      <c r="A215" s="11"/>
    </row>
    <row r="216" spans="1:1" x14ac:dyDescent="0.25">
      <c r="A216" s="11"/>
    </row>
    <row r="217" spans="1:1" x14ac:dyDescent="0.25">
      <c r="A217" s="11"/>
    </row>
    <row r="218" spans="1:1" x14ac:dyDescent="0.25">
      <c r="A218" s="11"/>
    </row>
    <row r="219" spans="1:1" x14ac:dyDescent="0.25">
      <c r="A219" s="11"/>
    </row>
    <row r="220" spans="1:1" x14ac:dyDescent="0.25">
      <c r="A220" s="11"/>
    </row>
    <row r="221" spans="1:1" x14ac:dyDescent="0.25">
      <c r="A221" s="11"/>
    </row>
    <row r="222" spans="1:1" x14ac:dyDescent="0.25">
      <c r="A222" s="11"/>
    </row>
    <row r="223" spans="1:1" x14ac:dyDescent="0.25">
      <c r="A223" s="11"/>
    </row>
    <row r="224" spans="1:1" x14ac:dyDescent="0.25">
      <c r="A224" s="11"/>
    </row>
    <row r="225" spans="1:1" x14ac:dyDescent="0.25">
      <c r="A225" s="11"/>
    </row>
    <row r="226" spans="1:1" x14ac:dyDescent="0.25">
      <c r="A226" s="11"/>
    </row>
    <row r="227" spans="1:1" x14ac:dyDescent="0.25">
      <c r="A227" s="11"/>
    </row>
    <row r="228" spans="1:1" x14ac:dyDescent="0.25">
      <c r="A228" s="11"/>
    </row>
    <row r="229" spans="1:1" x14ac:dyDescent="0.25">
      <c r="A229" s="11"/>
    </row>
    <row r="230" spans="1:1" x14ac:dyDescent="0.25">
      <c r="A230" s="11"/>
    </row>
    <row r="231" spans="1:1" x14ac:dyDescent="0.25">
      <c r="A231" s="11"/>
    </row>
    <row r="232" spans="1:1" x14ac:dyDescent="0.25">
      <c r="A232" s="11"/>
    </row>
    <row r="233" spans="1:1" x14ac:dyDescent="0.25">
      <c r="A233" s="11"/>
    </row>
    <row r="234" spans="1:1" x14ac:dyDescent="0.25">
      <c r="A234" s="11"/>
    </row>
    <row r="235" spans="1:1" x14ac:dyDescent="0.25">
      <c r="A235" s="11"/>
    </row>
    <row r="236" spans="1:1" x14ac:dyDescent="0.25">
      <c r="A236" s="11"/>
    </row>
    <row r="237" spans="1:1" x14ac:dyDescent="0.25">
      <c r="A237" s="11"/>
    </row>
    <row r="238" spans="1:1" x14ac:dyDescent="0.25">
      <c r="A238" s="11"/>
    </row>
    <row r="239" spans="1:1" x14ac:dyDescent="0.25">
      <c r="A239" s="11"/>
    </row>
    <row r="240" spans="1:1" x14ac:dyDescent="0.25">
      <c r="A240" s="11"/>
    </row>
    <row r="241" spans="1:1" x14ac:dyDescent="0.25">
      <c r="A241" s="11"/>
    </row>
    <row r="242" spans="1:1" x14ac:dyDescent="0.25">
      <c r="A242" s="11"/>
    </row>
    <row r="243" spans="1:1" x14ac:dyDescent="0.25">
      <c r="A243" s="11"/>
    </row>
    <row r="244" spans="1:1" x14ac:dyDescent="0.25">
      <c r="A244" s="11"/>
    </row>
    <row r="245" spans="1:1" x14ac:dyDescent="0.25">
      <c r="A245" s="11"/>
    </row>
    <row r="246" spans="1:1" x14ac:dyDescent="0.25">
      <c r="A246" s="11"/>
    </row>
    <row r="247" spans="1:1" x14ac:dyDescent="0.25">
      <c r="A247" s="11"/>
    </row>
    <row r="248" spans="1:1" x14ac:dyDescent="0.25">
      <c r="A248" s="11"/>
    </row>
    <row r="249" spans="1:1" x14ac:dyDescent="0.25">
      <c r="A249" s="11"/>
    </row>
    <row r="250" spans="1:1" x14ac:dyDescent="0.25">
      <c r="A250" s="11"/>
    </row>
    <row r="251" spans="1:1" x14ac:dyDescent="0.25">
      <c r="A251" s="11"/>
    </row>
    <row r="252" spans="1:1" x14ac:dyDescent="0.25">
      <c r="A252" s="11"/>
    </row>
    <row r="253" spans="1:1" x14ac:dyDescent="0.25">
      <c r="A253" s="11"/>
    </row>
    <row r="254" spans="1:1" x14ac:dyDescent="0.25">
      <c r="A254" s="11"/>
    </row>
    <row r="255" spans="1:1" x14ac:dyDescent="0.25">
      <c r="A255" s="11"/>
    </row>
    <row r="256" spans="1:1" x14ac:dyDescent="0.25">
      <c r="A256" s="11"/>
    </row>
    <row r="257" spans="1:1" x14ac:dyDescent="0.25">
      <c r="A257" s="11"/>
    </row>
    <row r="258" spans="1:1" x14ac:dyDescent="0.25">
      <c r="A258" s="11"/>
    </row>
    <row r="259" spans="1:1" x14ac:dyDescent="0.25">
      <c r="A259" s="11"/>
    </row>
    <row r="260" spans="1:1" x14ac:dyDescent="0.25">
      <c r="A260" s="11"/>
    </row>
    <row r="261" spans="1:1" x14ac:dyDescent="0.25">
      <c r="A261" s="11"/>
    </row>
    <row r="262" spans="1:1" x14ac:dyDescent="0.25">
      <c r="A262" s="11"/>
    </row>
    <row r="263" spans="1:1" x14ac:dyDescent="0.25">
      <c r="A263" s="11"/>
    </row>
    <row r="264" spans="1:1" x14ac:dyDescent="0.25">
      <c r="A264" s="11"/>
    </row>
    <row r="265" spans="1:1" x14ac:dyDescent="0.25">
      <c r="A265" s="11"/>
    </row>
    <row r="266" spans="1:1" x14ac:dyDescent="0.25">
      <c r="A266" s="11"/>
    </row>
    <row r="267" spans="1:1" x14ac:dyDescent="0.25">
      <c r="A267" s="11"/>
    </row>
    <row r="268" spans="1:1" x14ac:dyDescent="0.25">
      <c r="A268" s="11"/>
    </row>
    <row r="269" spans="1:1" x14ac:dyDescent="0.25">
      <c r="A269" s="11"/>
    </row>
    <row r="270" spans="1:1" x14ac:dyDescent="0.25">
      <c r="A270" s="11"/>
    </row>
    <row r="271" spans="1:1" x14ac:dyDescent="0.25">
      <c r="A271" s="11"/>
    </row>
    <row r="272" spans="1:1" x14ac:dyDescent="0.25">
      <c r="A272" s="11"/>
    </row>
    <row r="273" spans="1:1" x14ac:dyDescent="0.25">
      <c r="A273" s="11"/>
    </row>
    <row r="274" spans="1:1" x14ac:dyDescent="0.25">
      <c r="A274" s="11"/>
    </row>
    <row r="275" spans="1:1" x14ac:dyDescent="0.25">
      <c r="A275" s="11"/>
    </row>
    <row r="276" spans="1:1" x14ac:dyDescent="0.25">
      <c r="A276" s="11"/>
    </row>
    <row r="277" spans="1:1" x14ac:dyDescent="0.25">
      <c r="A277" s="11"/>
    </row>
    <row r="278" spans="1:1" x14ac:dyDescent="0.25">
      <c r="A278" s="11"/>
    </row>
    <row r="279" spans="1:1" x14ac:dyDescent="0.25">
      <c r="A279" s="11"/>
    </row>
    <row r="280" spans="1:1" x14ac:dyDescent="0.25">
      <c r="A280" s="11"/>
    </row>
    <row r="281" spans="1:1" x14ac:dyDescent="0.25">
      <c r="A281" s="11"/>
    </row>
    <row r="282" spans="1:1" x14ac:dyDescent="0.25">
      <c r="A282" s="11"/>
    </row>
    <row r="283" spans="1:1" x14ac:dyDescent="0.25">
      <c r="A283" s="11"/>
    </row>
    <row r="284" spans="1:1" x14ac:dyDescent="0.25">
      <c r="A284" s="11"/>
    </row>
    <row r="285" spans="1:1" x14ac:dyDescent="0.25">
      <c r="A285" s="11"/>
    </row>
    <row r="286" spans="1:1" x14ac:dyDescent="0.25">
      <c r="A286" s="11"/>
    </row>
    <row r="287" spans="1:1" x14ac:dyDescent="0.25">
      <c r="A287" s="11"/>
    </row>
    <row r="288" spans="1:1" x14ac:dyDescent="0.25">
      <c r="A288" s="11"/>
    </row>
    <row r="289" spans="1:1" x14ac:dyDescent="0.25">
      <c r="A289" s="11"/>
    </row>
    <row r="290" spans="1:1" x14ac:dyDescent="0.25">
      <c r="A290" s="11"/>
    </row>
    <row r="291" spans="1:1" x14ac:dyDescent="0.25">
      <c r="A291" s="11"/>
    </row>
    <row r="292" spans="1:1" x14ac:dyDescent="0.25">
      <c r="A292" s="11"/>
    </row>
    <row r="293" spans="1:1" x14ac:dyDescent="0.25">
      <c r="A293" s="11"/>
    </row>
    <row r="294" spans="1:1" x14ac:dyDescent="0.25">
      <c r="A294" s="11"/>
    </row>
    <row r="295" spans="1:1" x14ac:dyDescent="0.25">
      <c r="A295" s="11"/>
    </row>
    <row r="296" spans="1:1" x14ac:dyDescent="0.25">
      <c r="A296" s="11"/>
    </row>
    <row r="297" spans="1:1" x14ac:dyDescent="0.25">
      <c r="A297" s="11"/>
    </row>
    <row r="298" spans="1:1" x14ac:dyDescent="0.25">
      <c r="A298" s="11"/>
    </row>
    <row r="299" spans="1:1" x14ac:dyDescent="0.25">
      <c r="A299" s="11"/>
    </row>
    <row r="300" spans="1:1" x14ac:dyDescent="0.25">
      <c r="A300" s="11"/>
    </row>
    <row r="301" spans="1:1" x14ac:dyDescent="0.25">
      <c r="A301" s="11"/>
    </row>
    <row r="302" spans="1:1" x14ac:dyDescent="0.25">
      <c r="A302" s="11"/>
    </row>
    <row r="303" spans="1:1" x14ac:dyDescent="0.25">
      <c r="A303" s="11"/>
    </row>
    <row r="304" spans="1:1" x14ac:dyDescent="0.25">
      <c r="A304" s="11"/>
    </row>
    <row r="305" spans="1:1" x14ac:dyDescent="0.25">
      <c r="A305" s="11"/>
    </row>
    <row r="306" spans="1:1" x14ac:dyDescent="0.25">
      <c r="A306" s="11"/>
    </row>
    <row r="307" spans="1:1" x14ac:dyDescent="0.25">
      <c r="A307" s="11"/>
    </row>
    <row r="308" spans="1:1" x14ac:dyDescent="0.25">
      <c r="A308" s="11"/>
    </row>
    <row r="309" spans="1:1" x14ac:dyDescent="0.25">
      <c r="A309" s="11"/>
    </row>
    <row r="310" spans="1:1" x14ac:dyDescent="0.25">
      <c r="A310" s="11"/>
    </row>
    <row r="311" spans="1:1" x14ac:dyDescent="0.25">
      <c r="A311" s="11"/>
    </row>
    <row r="312" spans="1:1" x14ac:dyDescent="0.25">
      <c r="A312" s="11"/>
    </row>
    <row r="313" spans="1:1" x14ac:dyDescent="0.25">
      <c r="A313" s="11"/>
    </row>
    <row r="314" spans="1:1" x14ac:dyDescent="0.25">
      <c r="A314" s="11"/>
    </row>
    <row r="315" spans="1:1" x14ac:dyDescent="0.25">
      <c r="A315" s="11"/>
    </row>
    <row r="316" spans="1:1" x14ac:dyDescent="0.25">
      <c r="A316" s="11"/>
    </row>
    <row r="317" spans="1:1" x14ac:dyDescent="0.25">
      <c r="A317" s="11"/>
    </row>
    <row r="318" spans="1:1" x14ac:dyDescent="0.25">
      <c r="A318" s="11"/>
    </row>
    <row r="319" spans="1:1" x14ac:dyDescent="0.25">
      <c r="A319" s="11"/>
    </row>
    <row r="320" spans="1:1" x14ac:dyDescent="0.25">
      <c r="A320" s="11"/>
    </row>
    <row r="321" spans="1:1" x14ac:dyDescent="0.25">
      <c r="A321" s="11"/>
    </row>
    <row r="322" spans="1:1" x14ac:dyDescent="0.25">
      <c r="A322" s="11"/>
    </row>
    <row r="323" spans="1:1" x14ac:dyDescent="0.25">
      <c r="A323" s="11"/>
    </row>
    <row r="324" spans="1:1" x14ac:dyDescent="0.25">
      <c r="A324" s="11"/>
    </row>
    <row r="325" spans="1:1" x14ac:dyDescent="0.25">
      <c r="A325" s="11"/>
    </row>
    <row r="326" spans="1:1" x14ac:dyDescent="0.25">
      <c r="A326" s="11"/>
    </row>
    <row r="327" spans="1:1" x14ac:dyDescent="0.25">
      <c r="A327" s="11"/>
    </row>
    <row r="328" spans="1:1" x14ac:dyDescent="0.25">
      <c r="A328" s="11"/>
    </row>
    <row r="329" spans="1:1" x14ac:dyDescent="0.25">
      <c r="A329" s="11"/>
    </row>
    <row r="330" spans="1:1" x14ac:dyDescent="0.25">
      <c r="A330" s="11"/>
    </row>
    <row r="331" spans="1:1" x14ac:dyDescent="0.25">
      <c r="A331" s="11"/>
    </row>
    <row r="332" spans="1:1" x14ac:dyDescent="0.25">
      <c r="A332" s="11"/>
    </row>
    <row r="333" spans="1:1" x14ac:dyDescent="0.25">
      <c r="A333" s="11"/>
    </row>
    <row r="334" spans="1:1" x14ac:dyDescent="0.25">
      <c r="A334" s="11"/>
    </row>
    <row r="335" spans="1:1" x14ac:dyDescent="0.25">
      <c r="A335" s="11"/>
    </row>
    <row r="336" spans="1:1" x14ac:dyDescent="0.25">
      <c r="A336" s="11"/>
    </row>
    <row r="337" spans="1:1" x14ac:dyDescent="0.25">
      <c r="A337" s="11"/>
    </row>
    <row r="338" spans="1:1" x14ac:dyDescent="0.25">
      <c r="A338" s="11"/>
    </row>
    <row r="339" spans="1:1" x14ac:dyDescent="0.25">
      <c r="A339" s="11"/>
    </row>
    <row r="340" spans="1:1" x14ac:dyDescent="0.25">
      <c r="A340" s="11"/>
    </row>
    <row r="341" spans="1:1" x14ac:dyDescent="0.25">
      <c r="A341" s="11"/>
    </row>
    <row r="342" spans="1:1" x14ac:dyDescent="0.25">
      <c r="A342" s="11"/>
    </row>
    <row r="343" spans="1:1" x14ac:dyDescent="0.25">
      <c r="A343" s="11"/>
    </row>
    <row r="344" spans="1:1" x14ac:dyDescent="0.25">
      <c r="A344" s="11"/>
    </row>
    <row r="345" spans="1:1" x14ac:dyDescent="0.25">
      <c r="A345" s="11"/>
    </row>
    <row r="346" spans="1:1" x14ac:dyDescent="0.25">
      <c r="A346" s="11"/>
    </row>
    <row r="347" spans="1:1" x14ac:dyDescent="0.25">
      <c r="A347" s="11"/>
    </row>
    <row r="348" spans="1:1" x14ac:dyDescent="0.25">
      <c r="A348" s="11"/>
    </row>
    <row r="349" spans="1:1" x14ac:dyDescent="0.25">
      <c r="A349" s="11"/>
    </row>
    <row r="350" spans="1:1" x14ac:dyDescent="0.25">
      <c r="A350" s="11"/>
    </row>
    <row r="351" spans="1:1" x14ac:dyDescent="0.25">
      <c r="A351" s="11"/>
    </row>
    <row r="352" spans="1:1" x14ac:dyDescent="0.25">
      <c r="A352" s="11"/>
    </row>
    <row r="353" spans="1:1" x14ac:dyDescent="0.25">
      <c r="A353" s="11"/>
    </row>
    <row r="354" spans="1:1" x14ac:dyDescent="0.25">
      <c r="A354" s="11"/>
    </row>
    <row r="355" spans="1:1" x14ac:dyDescent="0.25">
      <c r="A355" s="11"/>
    </row>
    <row r="356" spans="1:1" x14ac:dyDescent="0.25">
      <c r="A356" s="11"/>
    </row>
    <row r="357" spans="1:1" x14ac:dyDescent="0.25">
      <c r="A357" s="11"/>
    </row>
    <row r="358" spans="1:1" x14ac:dyDescent="0.25">
      <c r="A358" s="11"/>
    </row>
    <row r="359" spans="1:1" x14ac:dyDescent="0.25">
      <c r="A359" s="11"/>
    </row>
    <row r="360" spans="1:1" x14ac:dyDescent="0.25">
      <c r="A360" s="11"/>
    </row>
    <row r="361" spans="1:1" x14ac:dyDescent="0.25">
      <c r="A361" s="11"/>
    </row>
    <row r="362" spans="1:1" x14ac:dyDescent="0.25">
      <c r="A362" s="11"/>
    </row>
    <row r="363" spans="1:1" x14ac:dyDescent="0.25">
      <c r="A363" s="11"/>
    </row>
    <row r="364" spans="1:1" x14ac:dyDescent="0.25">
      <c r="A364" s="11"/>
    </row>
    <row r="365" spans="1:1" x14ac:dyDescent="0.25">
      <c r="A365" s="11"/>
    </row>
    <row r="366" spans="1:1" x14ac:dyDescent="0.25">
      <c r="A366" s="11"/>
    </row>
    <row r="367" spans="1:1" x14ac:dyDescent="0.25">
      <c r="A367" s="11"/>
    </row>
    <row r="368" spans="1:1" x14ac:dyDescent="0.25">
      <c r="A368" s="11"/>
    </row>
    <row r="369" spans="1:1" x14ac:dyDescent="0.25">
      <c r="A369" s="11"/>
    </row>
    <row r="370" spans="1:1" x14ac:dyDescent="0.25">
      <c r="A370" s="11"/>
    </row>
    <row r="371" spans="1:1" x14ac:dyDescent="0.25">
      <c r="A371" s="11"/>
    </row>
    <row r="372" spans="1:1" x14ac:dyDescent="0.25">
      <c r="A372" s="11"/>
    </row>
    <row r="373" spans="1:1" x14ac:dyDescent="0.25">
      <c r="A373" s="11"/>
    </row>
    <row r="374" spans="1:1" x14ac:dyDescent="0.25">
      <c r="A374" s="11"/>
    </row>
    <row r="375" spans="1:1" x14ac:dyDescent="0.25">
      <c r="A375" s="11"/>
    </row>
    <row r="376" spans="1:1" x14ac:dyDescent="0.25">
      <c r="A376" s="11"/>
    </row>
    <row r="377" spans="1:1" x14ac:dyDescent="0.25">
      <c r="A377" s="11"/>
    </row>
    <row r="378" spans="1:1" x14ac:dyDescent="0.25">
      <c r="A378" s="11"/>
    </row>
    <row r="379" spans="1:1" x14ac:dyDescent="0.25">
      <c r="A379" s="11"/>
    </row>
    <row r="380" spans="1:1" x14ac:dyDescent="0.25">
      <c r="A380" s="11"/>
    </row>
    <row r="381" spans="1:1" x14ac:dyDescent="0.25">
      <c r="A381" s="11"/>
    </row>
    <row r="382" spans="1:1" x14ac:dyDescent="0.25">
      <c r="A382" s="11"/>
    </row>
    <row r="383" spans="1:1" x14ac:dyDescent="0.25">
      <c r="A383" s="11"/>
    </row>
    <row r="384" spans="1:1" x14ac:dyDescent="0.25">
      <c r="A384" s="11"/>
    </row>
  </sheetData>
  <hyperlinks>
    <hyperlink ref="A1" location="Index!A1" display="Index" xr:uid="{00000000-0004-0000-30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6"/>
  <sheetViews>
    <sheetView zoomScale="75" zoomScaleNormal="75" workbookViewId="0"/>
  </sheetViews>
  <sheetFormatPr defaultRowHeight="15" x14ac:dyDescent="0.25"/>
  <cols>
    <col min="1" max="1" width="45.42578125" style="49" customWidth="1"/>
    <col min="2" max="2" width="26.28515625" style="49" customWidth="1"/>
    <col min="3" max="4" width="18" style="31" customWidth="1"/>
    <col min="5" max="5" width="4.140625" style="49" customWidth="1"/>
    <col min="6" max="7" width="41.140625" style="31" customWidth="1"/>
    <col min="8" max="16384" width="9.140625" style="49"/>
  </cols>
  <sheetData>
    <row r="1" spans="1:7" x14ac:dyDescent="0.25">
      <c r="A1" s="9" t="s">
        <v>35</v>
      </c>
    </row>
    <row r="3" spans="1:7" x14ac:dyDescent="0.25">
      <c r="A3" s="1" t="s">
        <v>38</v>
      </c>
      <c r="B3" s="1"/>
      <c r="C3" s="34"/>
      <c r="D3" s="34"/>
      <c r="F3" s="34"/>
      <c r="G3" s="34"/>
    </row>
    <row r="4" spans="1:7" x14ac:dyDescent="0.25">
      <c r="A4" s="6"/>
      <c r="B4" s="6"/>
      <c r="C4" s="34"/>
      <c r="D4" s="34"/>
      <c r="F4" s="34"/>
      <c r="G4" s="34"/>
    </row>
    <row r="5" spans="1:7" x14ac:dyDescent="0.25">
      <c r="A5" s="1" t="s">
        <v>29</v>
      </c>
      <c r="B5" s="6"/>
      <c r="C5" s="34"/>
      <c r="D5" s="34"/>
      <c r="F5" s="34"/>
      <c r="G5" s="34"/>
    </row>
    <row r="6" spans="1:7" x14ac:dyDescent="0.25">
      <c r="A6" s="6" t="s">
        <v>30</v>
      </c>
      <c r="B6" s="7">
        <v>24000</v>
      </c>
      <c r="C6" s="54" t="s">
        <v>204</v>
      </c>
      <c r="D6" s="34"/>
      <c r="F6" s="34"/>
      <c r="G6" s="34"/>
    </row>
    <row r="7" spans="1:7" x14ac:dyDescent="0.25">
      <c r="A7" s="6" t="s">
        <v>31</v>
      </c>
      <c r="B7" s="7">
        <f>+'Prospective benchmark councils'!B7</f>
        <v>15238</v>
      </c>
      <c r="C7" s="54" t="s">
        <v>203</v>
      </c>
      <c r="D7" s="34"/>
      <c r="F7" s="34"/>
      <c r="G7" s="34"/>
    </row>
    <row r="8" spans="1:7" x14ac:dyDescent="0.25">
      <c r="A8" s="6"/>
      <c r="B8" s="6"/>
      <c r="C8" s="34"/>
      <c r="D8" s="34"/>
      <c r="F8" s="34"/>
      <c r="G8" s="34"/>
    </row>
    <row r="9" spans="1:7" x14ac:dyDescent="0.25">
      <c r="A9" s="1" t="s">
        <v>39</v>
      </c>
      <c r="B9" s="6"/>
      <c r="C9" s="34"/>
      <c r="D9" s="34"/>
      <c r="F9" s="34"/>
      <c r="G9" s="34"/>
    </row>
    <row r="10" spans="1:7" x14ac:dyDescent="0.25">
      <c r="A10" s="1"/>
      <c r="B10" s="6"/>
      <c r="C10" s="34"/>
      <c r="D10" s="34"/>
      <c r="F10" s="34"/>
      <c r="G10" s="34"/>
    </row>
    <row r="11" spans="1:7" x14ac:dyDescent="0.25">
      <c r="A11" s="1" t="s">
        <v>171</v>
      </c>
      <c r="B11" s="6"/>
      <c r="C11" s="34"/>
      <c r="D11" s="34"/>
      <c r="F11" s="34"/>
      <c r="G11" s="34"/>
    </row>
    <row r="12" spans="1:7" x14ac:dyDescent="0.25">
      <c r="A12" s="6"/>
      <c r="B12" s="6"/>
      <c r="C12" s="34"/>
      <c r="D12" s="34"/>
      <c r="F12" s="34"/>
      <c r="G12" s="34"/>
    </row>
    <row r="13" spans="1:7" x14ac:dyDescent="0.25">
      <c r="A13" s="3" t="s">
        <v>370</v>
      </c>
      <c r="B13" s="3" t="s">
        <v>28</v>
      </c>
      <c r="C13" s="4" t="s">
        <v>1</v>
      </c>
      <c r="D13" s="4" t="s">
        <v>170</v>
      </c>
      <c r="F13" s="4" t="s">
        <v>340</v>
      </c>
      <c r="G13" s="4" t="s">
        <v>341</v>
      </c>
    </row>
    <row r="14" spans="1:7" x14ac:dyDescent="0.25">
      <c r="A14" s="5" t="s">
        <v>361</v>
      </c>
      <c r="B14" s="5" t="s">
        <v>69</v>
      </c>
      <c r="C14" s="35">
        <f>VLOOKUP($B14,'7001 Rates income'!$A$7:$E$98,4,FALSE)</f>
        <v>1093.6610878661088</v>
      </c>
      <c r="D14" s="35">
        <f>VLOOKUP($B14,'7001 Rates income'!$A$7:$E$98,5,FALSE)</f>
        <v>2212.3148539991539</v>
      </c>
      <c r="E14" s="36"/>
      <c r="F14" s="87">
        <f>+C14*$B$6/1000000</f>
        <v>26.247866108786614</v>
      </c>
      <c r="G14" s="87">
        <f>+D14*$B$7/1000000</f>
        <v>33.711253745239112</v>
      </c>
    </row>
    <row r="15" spans="1:7" x14ac:dyDescent="0.25">
      <c r="A15" s="5" t="s">
        <v>317</v>
      </c>
      <c r="B15" s="5" t="s">
        <v>69</v>
      </c>
      <c r="C15" s="35">
        <f>VLOOKUP($B15,'7001b Targeted metered water'!$A$7:$E$98,4,FALSE)</f>
        <v>0</v>
      </c>
      <c r="D15" s="35">
        <f>VLOOKUP($B15,'7001b Targeted metered water'!$A$7:$E$98,5,FALSE)</f>
        <v>0</v>
      </c>
      <c r="E15" s="36"/>
      <c r="F15" s="87">
        <f t="shared" ref="F15:F19" si="0">+C15*$B$6/1000000</f>
        <v>0</v>
      </c>
      <c r="G15" s="87">
        <f t="shared" ref="G15:G19" si="1">+D15*$B$7/1000000</f>
        <v>0</v>
      </c>
    </row>
    <row r="16" spans="1:7" x14ac:dyDescent="0.25">
      <c r="A16" s="5" t="s">
        <v>363</v>
      </c>
      <c r="B16" s="5" t="s">
        <v>69</v>
      </c>
      <c r="C16" s="35">
        <f>VLOOKUP($B16,'7002 Subsidies and grants'!$A$7:$E$98,4,FALSE)</f>
        <v>421.54811715481173</v>
      </c>
      <c r="D16" s="35">
        <f>VLOOKUP($B16,'7002 Subsidies and grants'!$A$7:$E$98,5,FALSE)</f>
        <v>852.72958104104953</v>
      </c>
      <c r="E16" s="36"/>
      <c r="F16" s="87">
        <f t="shared" si="0"/>
        <v>10.117154811715482</v>
      </c>
      <c r="G16" s="87">
        <f t="shared" si="1"/>
        <v>12.993893355903511</v>
      </c>
    </row>
    <row r="17" spans="1:8" x14ac:dyDescent="0.25">
      <c r="A17" s="5" t="s">
        <v>364</v>
      </c>
      <c r="B17" s="5" t="s">
        <v>69</v>
      </c>
      <c r="C17" s="35">
        <f>VLOOKUP($B17,'7003 Other income'!$A$7:$E$98,4,FALSE)</f>
        <v>299.70711297071131</v>
      </c>
      <c r="D17" s="35">
        <f>VLOOKUP($B17,'7003 Other income'!$A$7:$E$98,5,FALSE)</f>
        <v>606.26322471434617</v>
      </c>
      <c r="E17" s="36"/>
      <c r="F17" s="87">
        <f t="shared" si="0"/>
        <v>7.1929707112970718</v>
      </c>
      <c r="G17" s="87">
        <f t="shared" si="1"/>
        <v>9.2382390181972074</v>
      </c>
    </row>
    <row r="18" spans="1:8" x14ac:dyDescent="0.25">
      <c r="A18" s="5" t="s">
        <v>365</v>
      </c>
      <c r="B18" s="5" t="s">
        <v>69</v>
      </c>
      <c r="C18" s="35">
        <f>VLOOKUP($B18,'7004 Development contributions'!$A$7:$E$98,4,FALSE)</f>
        <v>17.05020920502092</v>
      </c>
      <c r="D18" s="35">
        <f>VLOOKUP($B18,'7004 Development contributions'!$A$7:$E$98,5,FALSE)</f>
        <v>34.490055014811681</v>
      </c>
      <c r="E18" s="36"/>
      <c r="F18" s="87">
        <f t="shared" si="0"/>
        <v>0.40920502092050209</v>
      </c>
      <c r="G18" s="87">
        <f t="shared" si="1"/>
        <v>0.52555945831570039</v>
      </c>
    </row>
    <row r="19" spans="1:8" x14ac:dyDescent="0.25">
      <c r="A19" s="3" t="s">
        <v>8</v>
      </c>
      <c r="B19" s="5"/>
      <c r="C19" s="37">
        <f>+SUM(C14:C18)</f>
        <v>1831.9665271966528</v>
      </c>
      <c r="D19" s="37">
        <f>+SUM(D14:D18)</f>
        <v>3705.7977147693614</v>
      </c>
      <c r="E19" s="94"/>
      <c r="F19" s="88">
        <f t="shared" si="0"/>
        <v>43.967196652719672</v>
      </c>
      <c r="G19" s="88">
        <f t="shared" si="1"/>
        <v>56.468945577655532</v>
      </c>
    </row>
    <row r="20" spans="1:8" x14ac:dyDescent="0.25">
      <c r="A20" s="3" t="s">
        <v>185</v>
      </c>
      <c r="B20" s="3"/>
      <c r="C20" s="35"/>
      <c r="D20" s="35"/>
      <c r="E20" s="36"/>
      <c r="F20" s="38"/>
      <c r="G20" s="38"/>
    </row>
    <row r="21" spans="1:8" x14ac:dyDescent="0.25">
      <c r="A21" s="5" t="s">
        <v>366</v>
      </c>
      <c r="B21" s="5" t="s">
        <v>69</v>
      </c>
      <c r="C21" s="35">
        <f>VLOOKUP($B21,'8001 Employee costs'!$A$7:$E$98,4,FALSE)</f>
        <v>373.57740585774059</v>
      </c>
      <c r="D21" s="35">
        <f>VLOOKUP($B21,'8001 Employee costs'!$A$7:$E$98,5,FALSE)</f>
        <v>755.69191705459161</v>
      </c>
      <c r="E21" s="36"/>
      <c r="F21" s="87">
        <f>+C21*$B$6/1000000</f>
        <v>8.9658577405857738</v>
      </c>
      <c r="G21" s="87">
        <f>+D21*$B$7/1000000</f>
        <v>11.515233432077867</v>
      </c>
    </row>
    <row r="22" spans="1:8" x14ac:dyDescent="0.25">
      <c r="A22" s="5" t="s">
        <v>367</v>
      </c>
      <c r="B22" s="5" t="s">
        <v>69</v>
      </c>
      <c r="C22" s="35">
        <f>VLOOKUP($B22,'8002 Interest expense'!$A$7:$E$98,4,FALSE)</f>
        <v>43.619246861924687</v>
      </c>
      <c r="D22" s="35">
        <f>VLOOKUP($B22,'8002 Interest expense'!$A$7:$E$98,5,FALSE)</f>
        <v>88.235294117647058</v>
      </c>
      <c r="E22" s="36"/>
      <c r="F22" s="87">
        <f>+C22*$B$6/1000000</f>
        <v>1.0468619246861925</v>
      </c>
      <c r="G22" s="87">
        <f t="shared" ref="G22:G24" si="2">+D22*$B$7/1000000</f>
        <v>1.3445294117647058</v>
      </c>
      <c r="H22" s="89"/>
    </row>
    <row r="23" spans="1:8" x14ac:dyDescent="0.25">
      <c r="A23" s="5" t="s">
        <v>368</v>
      </c>
      <c r="B23" s="5" t="s">
        <v>69</v>
      </c>
      <c r="C23" s="35">
        <f>VLOOKUP($B23,'8003 Depreciation'!$A$7:$E$98,4,FALSE)</f>
        <v>426.65271966527195</v>
      </c>
      <c r="D23" s="35">
        <f>VLOOKUP($B23,'8003 Depreciation'!$A$7:$E$98,5,FALSE)</f>
        <v>863.05543800253918</v>
      </c>
      <c r="E23" s="36"/>
      <c r="F23" s="87">
        <f>+C23*$B$6/1000000</f>
        <v>10.239665271966526</v>
      </c>
      <c r="G23" s="87">
        <f t="shared" si="2"/>
        <v>13.151238764282692</v>
      </c>
    </row>
    <row r="24" spans="1:8" x14ac:dyDescent="0.25">
      <c r="A24" s="5" t="s">
        <v>369</v>
      </c>
      <c r="B24" s="5" t="s">
        <v>69</v>
      </c>
      <c r="C24" s="35">
        <f>VLOOKUP($B24,'8005 Other expenses'!$A$7:$E$98,4,FALSE)</f>
        <v>910.23012552301248</v>
      </c>
      <c r="D24" s="35">
        <f>VLOOKUP($B24,'8005 Other expenses'!$A$7:$E$98,5,FALSE)</f>
        <v>1841.2611087600508</v>
      </c>
      <c r="E24" s="36"/>
      <c r="F24" s="87">
        <f>+C24*$B$6/1000000</f>
        <v>21.845523012552299</v>
      </c>
      <c r="G24" s="87">
        <f t="shared" si="2"/>
        <v>28.057136775285652</v>
      </c>
    </row>
    <row r="25" spans="1:8" x14ac:dyDescent="0.25">
      <c r="A25" s="3" t="s">
        <v>166</v>
      </c>
      <c r="B25" s="5"/>
      <c r="C25" s="37">
        <f>+SUM(C21:C24)</f>
        <v>1754.0794979079496</v>
      </c>
      <c r="D25" s="37">
        <f>+SUM(D21:D24)</f>
        <v>3548.2437579348289</v>
      </c>
      <c r="E25" s="36"/>
      <c r="F25" s="88">
        <f>+SUM(F21:F24)</f>
        <v>42.097907949790795</v>
      </c>
      <c r="G25" s="88">
        <f>+SUM(G21:G24)</f>
        <v>54.068138383410911</v>
      </c>
    </row>
    <row r="26" spans="1:8" x14ac:dyDescent="0.25">
      <c r="A26" s="3" t="s">
        <v>27</v>
      </c>
      <c r="B26" s="3"/>
      <c r="C26" s="37">
        <f>+C19-C25</f>
        <v>77.887029288703161</v>
      </c>
      <c r="D26" s="37">
        <f>+D19-D25</f>
        <v>157.55395683453253</v>
      </c>
      <c r="E26" s="36"/>
      <c r="F26" s="88">
        <f>+F19-F25</f>
        <v>1.8692887029288769</v>
      </c>
      <c r="G26" s="88">
        <f>+G19-G25</f>
        <v>2.4008071942446207</v>
      </c>
    </row>
  </sheetData>
  <dataValidations count="1">
    <dataValidation type="list" allowBlank="1" showInputMessage="1" showErrorMessage="1" sqref="B14:B19 B21:B25" xr:uid="{00000000-0002-0000-0400-000000000000}">
      <formula1>Councils</formula1>
    </dataValidation>
  </dataValidations>
  <hyperlinks>
    <hyperlink ref="A1" location="Index!A1" display="Index" xr:uid="{00000000-0004-0000-0400-000000000000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130"/>
  <sheetViews>
    <sheetView workbookViewId="0"/>
  </sheetViews>
  <sheetFormatPr defaultRowHeight="15" x14ac:dyDescent="0.25"/>
  <cols>
    <col min="1" max="1" width="57.85546875" style="15" customWidth="1"/>
    <col min="2" max="2" width="39.28515625" style="22" customWidth="1"/>
    <col min="3" max="3" width="9.140625" style="15"/>
    <col min="4" max="5" width="13" style="22" customWidth="1"/>
    <col min="6" max="6" width="9.140625" style="15"/>
    <col min="7" max="7" width="17" style="15" customWidth="1"/>
    <col min="8" max="16384" width="9.140625" style="15"/>
  </cols>
  <sheetData>
    <row r="1" spans="1:8" x14ac:dyDescent="0.25">
      <c r="A1" s="14" t="s">
        <v>35</v>
      </c>
    </row>
    <row r="3" spans="1:8" ht="15" customHeight="1" x14ac:dyDescent="0.25">
      <c r="A3" s="105" t="s">
        <v>190</v>
      </c>
      <c r="B3" s="105"/>
      <c r="D3" s="16" t="s">
        <v>163</v>
      </c>
      <c r="E3" s="16" t="s">
        <v>164</v>
      </c>
      <c r="F3" s="1"/>
      <c r="G3" s="16"/>
    </row>
    <row r="4" spans="1:8" x14ac:dyDescent="0.25">
      <c r="A4" s="106"/>
      <c r="B4" s="28" t="s">
        <v>191</v>
      </c>
    </row>
    <row r="5" spans="1:8" x14ac:dyDescent="0.25">
      <c r="A5" s="106" t="s">
        <v>48</v>
      </c>
      <c r="B5" s="28"/>
    </row>
    <row r="6" spans="1:8" x14ac:dyDescent="0.25">
      <c r="A6" s="50"/>
      <c r="B6" s="29"/>
    </row>
    <row r="7" spans="1:8" x14ac:dyDescent="0.25">
      <c r="A7" s="50" t="s">
        <v>49</v>
      </c>
      <c r="B7" s="29">
        <v>-2198</v>
      </c>
      <c r="D7" s="33">
        <f>+B7/Population!B7*1000</f>
        <v>-65.222551928783389</v>
      </c>
      <c r="E7" s="33">
        <f>+B7/'Rating units'!B7*1000</f>
        <v>-142.75508215886214</v>
      </c>
      <c r="G7" s="19"/>
      <c r="H7" s="19"/>
    </row>
    <row r="8" spans="1:8" x14ac:dyDescent="0.25">
      <c r="A8" s="50" t="s">
        <v>50</v>
      </c>
      <c r="B8" s="30" t="s">
        <v>51</v>
      </c>
      <c r="D8" s="33"/>
      <c r="E8" s="33"/>
      <c r="G8" s="19"/>
      <c r="H8" s="19"/>
    </row>
    <row r="9" spans="1:8" x14ac:dyDescent="0.25">
      <c r="A9" s="50" t="s">
        <v>52</v>
      </c>
      <c r="B9" s="31">
        <v>47916</v>
      </c>
      <c r="D9" s="33">
        <f>+B9/Population!B9*1000</f>
        <v>29.680376610505451</v>
      </c>
      <c r="E9" s="33">
        <f>+B9/'Rating units'!B9*1000</f>
        <v>90.443041797535642</v>
      </c>
      <c r="G9" s="19"/>
      <c r="H9" s="19"/>
    </row>
    <row r="10" spans="1:8" x14ac:dyDescent="0.25">
      <c r="A10" s="50" t="s">
        <v>53</v>
      </c>
      <c r="B10" s="30" t="s">
        <v>51</v>
      </c>
      <c r="D10" s="33"/>
      <c r="E10" s="33"/>
      <c r="G10" s="19"/>
      <c r="H10" s="19"/>
    </row>
    <row r="11" spans="1:8" x14ac:dyDescent="0.25">
      <c r="A11" s="50" t="s">
        <v>54</v>
      </c>
      <c r="B11" s="31" t="s">
        <v>51</v>
      </c>
      <c r="D11" s="33"/>
      <c r="E11" s="33"/>
      <c r="G11" s="19"/>
      <c r="H11" s="19"/>
    </row>
    <row r="12" spans="1:8" x14ac:dyDescent="0.25">
      <c r="A12" s="50" t="s">
        <v>55</v>
      </c>
      <c r="B12" s="31">
        <v>-294038</v>
      </c>
      <c r="D12" s="33"/>
      <c r="E12" s="33"/>
      <c r="G12" s="19"/>
      <c r="H12" s="19"/>
    </row>
    <row r="13" spans="1:8" x14ac:dyDescent="0.25">
      <c r="A13" s="50" t="s">
        <v>56</v>
      </c>
      <c r="B13" s="30" t="s">
        <v>51</v>
      </c>
      <c r="D13" s="33"/>
      <c r="E13" s="33"/>
      <c r="G13" s="19"/>
      <c r="H13" s="19"/>
    </row>
    <row r="14" spans="1:8" x14ac:dyDescent="0.25">
      <c r="A14" s="50" t="s">
        <v>57</v>
      </c>
      <c r="B14" s="31">
        <v>-1411</v>
      </c>
      <c r="D14" s="33"/>
      <c r="E14" s="33"/>
      <c r="G14" s="19"/>
      <c r="H14" s="19"/>
    </row>
    <row r="15" spans="1:8" x14ac:dyDescent="0.25">
      <c r="A15" s="50" t="s">
        <v>58</v>
      </c>
      <c r="B15" s="30">
        <v>-1422</v>
      </c>
      <c r="D15" s="33">
        <f>+B15/Population!B15*1000</f>
        <v>-139.41176470588235</v>
      </c>
      <c r="E15" s="33">
        <f>+B15/'Rating units'!B15*1000</f>
        <v>-188.79447689856613</v>
      </c>
      <c r="G15" s="19"/>
      <c r="H15" s="19"/>
    </row>
    <row r="16" spans="1:8" x14ac:dyDescent="0.25">
      <c r="A16" s="50" t="s">
        <v>59</v>
      </c>
      <c r="B16" s="30">
        <v>4677</v>
      </c>
      <c r="D16" s="33"/>
      <c r="E16" s="33"/>
      <c r="G16" s="19"/>
      <c r="H16" s="19"/>
    </row>
    <row r="17" spans="1:8" x14ac:dyDescent="0.25">
      <c r="A17" s="50" t="s">
        <v>60</v>
      </c>
      <c r="B17" s="30">
        <v>7</v>
      </c>
      <c r="D17" s="33">
        <f>+B17/Population!B17*1000</f>
        <v>0.7865168539325843</v>
      </c>
      <c r="E17" s="33">
        <f>+B17/'Rating units'!B17*1000</f>
        <v>1.4736842105263159</v>
      </c>
      <c r="G17" s="19"/>
      <c r="H17" s="19"/>
    </row>
    <row r="18" spans="1:8" x14ac:dyDescent="0.25">
      <c r="A18" s="50" t="s">
        <v>61</v>
      </c>
      <c r="B18" s="30">
        <v>-4848</v>
      </c>
      <c r="D18" s="33">
        <f>+B18/Population!B18*1000</f>
        <v>-356.47058823529409</v>
      </c>
      <c r="E18" s="33">
        <f>+B18/'Rating units'!B18*1000</f>
        <v>-627.49158684959866</v>
      </c>
      <c r="G18" s="19"/>
      <c r="H18" s="19"/>
    </row>
    <row r="19" spans="1:8" x14ac:dyDescent="0.25">
      <c r="A19" s="50" t="s">
        <v>62</v>
      </c>
      <c r="B19" s="30">
        <v>-1560</v>
      </c>
      <c r="D19" s="33">
        <f>+B19/Population!B19*1000</f>
        <v>-79.187817258883243</v>
      </c>
      <c r="E19" s="33">
        <f>+B19/'Rating units'!B19*1000</f>
        <v>-112.7574990964944</v>
      </c>
      <c r="G19" s="19"/>
      <c r="H19" s="19"/>
    </row>
    <row r="20" spans="1:8" x14ac:dyDescent="0.25">
      <c r="A20" s="50" t="s">
        <v>63</v>
      </c>
      <c r="B20" s="30">
        <v>-1634</v>
      </c>
      <c r="D20" s="33">
        <f>+B20/Population!B20*1000</f>
        <v>-2678.688524590164</v>
      </c>
      <c r="E20" s="33">
        <f>+B20/'Rating units'!B20*1000</f>
        <v>-2933.572710951526</v>
      </c>
      <c r="G20" s="19"/>
      <c r="H20" s="19"/>
    </row>
    <row r="21" spans="1:8" x14ac:dyDescent="0.25">
      <c r="A21" s="50" t="s">
        <v>64</v>
      </c>
      <c r="B21" s="30">
        <v>32333</v>
      </c>
      <c r="D21" s="33">
        <f>+B21/Population!B21*1000</f>
        <v>86.244331821819145</v>
      </c>
      <c r="E21" s="33">
        <f>+B21/'Rating units'!B21*1000</f>
        <v>196.23230097894628</v>
      </c>
      <c r="G21" s="19"/>
      <c r="H21" s="19"/>
    </row>
    <row r="22" spans="1:8" x14ac:dyDescent="0.25">
      <c r="A22" s="50" t="s">
        <v>65</v>
      </c>
      <c r="B22" s="30">
        <v>-4552</v>
      </c>
      <c r="D22" s="33">
        <f>+B22/Population!B22*1000</f>
        <v>-260.85959885386819</v>
      </c>
      <c r="E22" s="33">
        <f>+B22/'Rating units'!B22*1000</f>
        <v>-350.18078313716438</v>
      </c>
      <c r="G22" s="19"/>
      <c r="H22" s="19"/>
    </row>
    <row r="23" spans="1:8" x14ac:dyDescent="0.25">
      <c r="A23" s="50" t="s">
        <v>66</v>
      </c>
      <c r="B23" s="30">
        <v>-12763</v>
      </c>
      <c r="D23" s="33">
        <f>+B23/Population!B23*1000</f>
        <v>-100.49606299212599</v>
      </c>
      <c r="E23" s="33">
        <f>+B23/'Rating units'!B23*1000</f>
        <v>-229.75283973285809</v>
      </c>
      <c r="G23" s="19"/>
      <c r="H23" s="19"/>
    </row>
    <row r="24" spans="1:8" x14ac:dyDescent="0.25">
      <c r="A24" s="50" t="s">
        <v>67</v>
      </c>
      <c r="B24" s="30">
        <v>-727</v>
      </c>
      <c r="D24" s="33">
        <f>+B24/Population!B24*1000</f>
        <v>-11.725806451612904</v>
      </c>
      <c r="E24" s="33">
        <f>+B24/'Rating units'!B24*1000</f>
        <v>-18.099434859461745</v>
      </c>
      <c r="G24" s="19"/>
      <c r="H24" s="19"/>
    </row>
    <row r="25" spans="1:8" x14ac:dyDescent="0.25">
      <c r="A25" s="50" t="s">
        <v>68</v>
      </c>
      <c r="B25" s="30" t="s">
        <v>51</v>
      </c>
      <c r="D25" s="33"/>
      <c r="E25" s="33"/>
      <c r="G25" s="19"/>
      <c r="H25" s="19"/>
    </row>
    <row r="26" spans="1:8" x14ac:dyDescent="0.25">
      <c r="A26" s="50" t="s">
        <v>69</v>
      </c>
      <c r="B26" s="31">
        <v>-8500</v>
      </c>
      <c r="D26" s="33">
        <f>+B26/Population!B26*1000</f>
        <v>-177.82426778242677</v>
      </c>
      <c r="E26" s="33">
        <f>+B26/'Rating units'!B26*1000</f>
        <v>-359.71223021582733</v>
      </c>
      <c r="G26" s="19"/>
      <c r="H26" s="19"/>
    </row>
    <row r="27" spans="1:8" x14ac:dyDescent="0.25">
      <c r="A27" s="50" t="s">
        <v>70</v>
      </c>
      <c r="B27" s="30">
        <v>-1212</v>
      </c>
      <c r="D27" s="33">
        <f>+B27/Population!B27*1000</f>
        <v>-97.349397590361448</v>
      </c>
      <c r="E27" s="33">
        <f>+B27/'Rating units'!B27*1000</f>
        <v>-200.59582919563059</v>
      </c>
      <c r="G27" s="19"/>
      <c r="H27" s="19"/>
    </row>
    <row r="28" spans="1:8" x14ac:dyDescent="0.25">
      <c r="A28" s="50" t="s">
        <v>71</v>
      </c>
      <c r="B28" s="30">
        <v>-6873</v>
      </c>
      <c r="D28" s="33"/>
      <c r="E28" s="33"/>
      <c r="G28" s="19"/>
      <c r="H28" s="19"/>
    </row>
    <row r="29" spans="1:8" x14ac:dyDescent="0.25">
      <c r="A29" s="50" t="s">
        <v>72</v>
      </c>
      <c r="B29" s="30">
        <v>-3393</v>
      </c>
      <c r="D29" s="33">
        <f>+B29/Population!B29*1000</f>
        <v>-250.40590405904055</v>
      </c>
      <c r="E29" s="33">
        <f>+B29/'Rating units'!B29*1000</f>
        <v>-372.61146496815286</v>
      </c>
      <c r="G29" s="19"/>
      <c r="H29" s="19"/>
    </row>
    <row r="30" spans="1:8" x14ac:dyDescent="0.25">
      <c r="A30" s="50" t="s">
        <v>73</v>
      </c>
      <c r="B30" s="30">
        <v>-16286</v>
      </c>
      <c r="D30" s="33">
        <f>+B30/Population!B30*1000</f>
        <v>-101.02977667493796</v>
      </c>
      <c r="E30" s="33">
        <f>+B30/'Rating units'!B30*1000</f>
        <v>-287.73851590106011</v>
      </c>
      <c r="G30" s="19"/>
      <c r="H30" s="19"/>
    </row>
    <row r="31" spans="1:8" x14ac:dyDescent="0.25">
      <c r="A31" s="50" t="s">
        <v>74</v>
      </c>
      <c r="B31" s="30">
        <v>-2168</v>
      </c>
      <c r="D31" s="33">
        <f>+B31/Population!B31*1000</f>
        <v>-27.582697201017812</v>
      </c>
      <c r="E31" s="33">
        <f>+B31/'Rating units'!B31*1000</f>
        <v>-70.446791226645004</v>
      </c>
      <c r="G31" s="19"/>
      <c r="H31" s="19"/>
    </row>
    <row r="32" spans="1:8" x14ac:dyDescent="0.25">
      <c r="A32" s="50" t="s">
        <v>75</v>
      </c>
      <c r="B32" s="30">
        <v>-1126</v>
      </c>
      <c r="D32" s="33">
        <f>+B32/Population!B32*1000</f>
        <v>-57.595907928388748</v>
      </c>
      <c r="E32" s="33">
        <f>+B32/'Rating units'!B32*1000</f>
        <v>-105.53941325335083</v>
      </c>
      <c r="G32" s="19"/>
      <c r="H32" s="19"/>
    </row>
    <row r="33" spans="1:8" x14ac:dyDescent="0.25">
      <c r="A33" s="50" t="s">
        <v>76</v>
      </c>
      <c r="B33" s="30">
        <v>369</v>
      </c>
      <c r="D33" s="33"/>
      <c r="E33" s="33"/>
      <c r="G33" s="19"/>
      <c r="H33" s="19"/>
    </row>
    <row r="34" spans="1:8" x14ac:dyDescent="0.25">
      <c r="A34" s="50" t="s">
        <v>77</v>
      </c>
      <c r="B34" s="30">
        <v>-2465</v>
      </c>
      <c r="D34" s="33">
        <f>+B34/Population!B34*1000</f>
        <v>-77.272727272727266</v>
      </c>
      <c r="E34" s="33">
        <f>+B34/'Rating units'!B34*1000</f>
        <v>-136.3762102351314</v>
      </c>
      <c r="G34" s="19"/>
      <c r="H34" s="19"/>
    </row>
    <row r="35" spans="1:8" x14ac:dyDescent="0.25">
      <c r="A35" s="50" t="s">
        <v>78</v>
      </c>
      <c r="B35" s="30">
        <v>-3387</v>
      </c>
      <c r="D35" s="33">
        <f>+B35/Population!B35*1000</f>
        <v>-266.69291338582678</v>
      </c>
      <c r="E35" s="33">
        <f>+B35/'Rating units'!B35*1000</f>
        <v>-423.16341829085457</v>
      </c>
      <c r="G35" s="19"/>
      <c r="H35" s="19"/>
    </row>
    <row r="36" spans="1:8" x14ac:dyDescent="0.25">
      <c r="A36" s="50" t="s">
        <v>79</v>
      </c>
      <c r="B36" s="30">
        <v>-11948</v>
      </c>
      <c r="D36" s="33">
        <f>+B36/Population!B36*1000</f>
        <v>-115.55125725338492</v>
      </c>
      <c r="E36" s="33">
        <f>+B36/'Rating units'!B36*1000</f>
        <v>-307.94608108456407</v>
      </c>
      <c r="G36" s="19"/>
      <c r="H36" s="19"/>
    </row>
    <row r="37" spans="1:8" x14ac:dyDescent="0.25">
      <c r="A37" s="50" t="s">
        <v>80</v>
      </c>
      <c r="B37" s="30">
        <v>-4794</v>
      </c>
      <c r="D37" s="33">
        <f>+B37/Population!B37*1000</f>
        <v>-87.641681901279696</v>
      </c>
      <c r="E37" s="33">
        <f>+B37/'Rating units'!B37*1000</f>
        <v>-190.16263387544623</v>
      </c>
      <c r="G37" s="19"/>
      <c r="H37" s="19"/>
    </row>
    <row r="38" spans="1:8" x14ac:dyDescent="0.25">
      <c r="A38" s="50" t="s">
        <v>81</v>
      </c>
      <c r="B38" s="30">
        <v>-4105</v>
      </c>
      <c r="D38" s="33">
        <f>+B38/Population!B38*1000</f>
        <v>-1100.5361930294905</v>
      </c>
      <c r="E38" s="33">
        <f>+B38/'Rating units'!B38*1000</f>
        <v>-1205.2260716382855</v>
      </c>
      <c r="G38" s="19"/>
      <c r="H38" s="19"/>
    </row>
    <row r="39" spans="1:8" x14ac:dyDescent="0.25">
      <c r="A39" s="50" t="s">
        <v>82</v>
      </c>
      <c r="B39" s="30">
        <v>-569</v>
      </c>
      <c r="D39" s="33">
        <f>+B39/Population!B39*1000</f>
        <v>-26.221198156682025</v>
      </c>
      <c r="E39" s="33">
        <f>+B39/'Rating units'!B39*1000</f>
        <v>-40.022508264753469</v>
      </c>
      <c r="G39" s="19"/>
      <c r="H39" s="19"/>
    </row>
    <row r="40" spans="1:8" x14ac:dyDescent="0.25">
      <c r="A40" s="50" t="s">
        <v>83</v>
      </c>
      <c r="B40" s="30">
        <v>-8810</v>
      </c>
      <c r="D40" s="33">
        <f>+B40/Population!B40*1000</f>
        <v>-169.09788867562381</v>
      </c>
      <c r="E40" s="33">
        <f>+B40/'Rating units'!B40*1000</f>
        <v>-359.40113409211438</v>
      </c>
      <c r="G40" s="19"/>
      <c r="H40" s="19"/>
    </row>
    <row r="41" spans="1:8" x14ac:dyDescent="0.25">
      <c r="A41" s="50" t="s">
        <v>84</v>
      </c>
      <c r="B41" s="30">
        <v>-497</v>
      </c>
      <c r="D41" s="33">
        <f>+B41/Population!B41*1000</f>
        <v>-73.088235294117652</v>
      </c>
      <c r="E41" s="33">
        <f>+B41/'Rating units'!B41*1000</f>
        <v>-169.74043715846994</v>
      </c>
      <c r="G41" s="19"/>
      <c r="H41" s="19"/>
    </row>
    <row r="42" spans="1:8" x14ac:dyDescent="0.25">
      <c r="A42" s="50" t="s">
        <v>85</v>
      </c>
      <c r="B42" s="30">
        <v>-525</v>
      </c>
      <c r="D42" s="33">
        <f>+B42/Population!B42*1000</f>
        <v>-116.15044247787611</v>
      </c>
      <c r="E42" s="33">
        <f>+B42/'Rating units'!B42*1000</f>
        <v>-118.19000450247637</v>
      </c>
      <c r="G42" s="19"/>
      <c r="H42" s="19"/>
    </row>
    <row r="43" spans="1:8" x14ac:dyDescent="0.25">
      <c r="A43" s="50" t="s">
        <v>86</v>
      </c>
      <c r="B43" s="30">
        <v>-6970</v>
      </c>
      <c r="D43" s="33">
        <f>+B43/Population!B43*1000</f>
        <v>-233.89261744966444</v>
      </c>
      <c r="E43" s="33">
        <f>+B43/'Rating units'!B43*1000</f>
        <v>-476.45088522797187</v>
      </c>
      <c r="G43" s="19"/>
      <c r="H43" s="19"/>
    </row>
    <row r="44" spans="1:8" x14ac:dyDescent="0.25">
      <c r="A44" s="50" t="s">
        <v>87</v>
      </c>
      <c r="B44" s="30">
        <v>7232</v>
      </c>
      <c r="D44" s="33"/>
      <c r="E44" s="33"/>
      <c r="G44" s="19"/>
      <c r="H44" s="19"/>
    </row>
    <row r="45" spans="1:8" x14ac:dyDescent="0.25">
      <c r="A45" s="50" t="s">
        <v>88</v>
      </c>
      <c r="B45" s="30" t="s">
        <v>51</v>
      </c>
      <c r="D45" s="33"/>
      <c r="E45" s="33"/>
      <c r="G45" s="19"/>
      <c r="H45" s="19"/>
    </row>
    <row r="46" spans="1:8" x14ac:dyDescent="0.25">
      <c r="A46" s="50" t="s">
        <v>89</v>
      </c>
      <c r="B46" s="31">
        <v>2437</v>
      </c>
      <c r="D46" s="33">
        <f>+B46/Population!B46*1000</f>
        <v>53.560439560439555</v>
      </c>
      <c r="E46" s="33">
        <f>+B46/'Rating units'!B46*1000</f>
        <v>92.03519770384078</v>
      </c>
      <c r="G46" s="19"/>
      <c r="H46" s="19"/>
    </row>
    <row r="47" spans="1:8" x14ac:dyDescent="0.25">
      <c r="A47" s="50" t="s">
        <v>90</v>
      </c>
      <c r="B47" s="30">
        <v>-1983</v>
      </c>
      <c r="D47" s="33">
        <f>+B47/Population!B47*1000</f>
        <v>-80.609756097560975</v>
      </c>
      <c r="E47" s="33">
        <f>+B47/'Rating units'!B47*1000</f>
        <v>-162.67432321575063</v>
      </c>
      <c r="G47" s="19"/>
      <c r="H47" s="19"/>
    </row>
    <row r="48" spans="1:8" x14ac:dyDescent="0.25">
      <c r="A48" s="50" t="s">
        <v>91</v>
      </c>
      <c r="B48" s="30">
        <v>-266</v>
      </c>
      <c r="D48" s="33">
        <f>+B48/Population!B48*1000</f>
        <v>-7.8005865102639298</v>
      </c>
      <c r="E48" s="33">
        <f>+B48/'Rating units'!B48*1000</f>
        <v>-17.546289883178648</v>
      </c>
      <c r="G48" s="19"/>
      <c r="H48" s="19"/>
    </row>
    <row r="49" spans="1:8" x14ac:dyDescent="0.25">
      <c r="A49" s="50" t="s">
        <v>92</v>
      </c>
      <c r="B49" s="30">
        <v>2965</v>
      </c>
      <c r="D49" s="33">
        <f>+B49/Population!B49*1000</f>
        <v>48.527004909983638</v>
      </c>
      <c r="E49" s="33">
        <f>+B49/'Rating units'!B49*1000</f>
        <v>115.08752862632457</v>
      </c>
      <c r="G49" s="19"/>
      <c r="H49" s="19"/>
    </row>
    <row r="50" spans="1:8" x14ac:dyDescent="0.25">
      <c r="A50" s="50" t="s">
        <v>93</v>
      </c>
      <c r="B50" s="30">
        <v>3933</v>
      </c>
      <c r="D50" s="33">
        <f>+B50/Population!B50*1000</f>
        <v>77.727272727272734</v>
      </c>
      <c r="E50" s="33">
        <f>+B50/'Rating units'!B50*1000</f>
        <v>179.16362973760931</v>
      </c>
      <c r="G50" s="19"/>
      <c r="H50" s="19"/>
    </row>
    <row r="51" spans="1:8" x14ac:dyDescent="0.25">
      <c r="A51" s="50" t="s">
        <v>94</v>
      </c>
      <c r="B51" s="30">
        <v>-12035</v>
      </c>
      <c r="D51" s="33">
        <f>+B51/Population!B51*1000</f>
        <v>-150.81453634085213</v>
      </c>
      <c r="E51" s="33">
        <f>+B51/'Rating units'!B51*1000</f>
        <v>-343.09253663264724</v>
      </c>
      <c r="G51" s="19"/>
      <c r="H51" s="19"/>
    </row>
    <row r="52" spans="1:8" x14ac:dyDescent="0.25">
      <c r="A52" s="50" t="s">
        <v>95</v>
      </c>
      <c r="B52" s="30" t="s">
        <v>51</v>
      </c>
      <c r="D52" s="33"/>
      <c r="E52" s="33"/>
      <c r="G52" s="19"/>
      <c r="H52" s="19"/>
    </row>
    <row r="53" spans="1:8" x14ac:dyDescent="0.25">
      <c r="A53" s="50" t="s">
        <v>96</v>
      </c>
      <c r="B53" s="31">
        <v>3349</v>
      </c>
      <c r="D53" s="33"/>
      <c r="E53" s="33"/>
      <c r="G53" s="19"/>
      <c r="H53" s="19"/>
    </row>
    <row r="54" spans="1:8" x14ac:dyDescent="0.25">
      <c r="A54" s="50" t="s">
        <v>97</v>
      </c>
      <c r="B54" s="30">
        <v>845</v>
      </c>
      <c r="D54" s="33">
        <f>+B54/Population!B54*1000</f>
        <v>95.804988662131521</v>
      </c>
      <c r="E54" s="33">
        <f>+B54/'Rating units'!B54*1000</f>
        <v>151.76005747126436</v>
      </c>
      <c r="G54" s="19"/>
      <c r="H54" s="19"/>
    </row>
    <row r="55" spans="1:8" x14ac:dyDescent="0.25">
      <c r="A55" s="50" t="s">
        <v>98</v>
      </c>
      <c r="B55" s="30">
        <v>-230</v>
      </c>
      <c r="D55" s="33"/>
      <c r="E55" s="33"/>
      <c r="G55" s="19"/>
      <c r="H55" s="19"/>
    </row>
    <row r="56" spans="1:8" x14ac:dyDescent="0.25">
      <c r="A56" s="50" t="s">
        <v>99</v>
      </c>
      <c r="B56" s="30">
        <v>-191</v>
      </c>
      <c r="D56" s="33">
        <f>+B56/Population!B56*1000</f>
        <v>-19.138276553106213</v>
      </c>
      <c r="E56" s="33">
        <f>+B56/'Rating units'!B56*1000</f>
        <v>-35.078053259871439</v>
      </c>
      <c r="G56" s="19"/>
      <c r="H56" s="19"/>
    </row>
    <row r="57" spans="1:8" x14ac:dyDescent="0.25">
      <c r="A57" s="50" t="s">
        <v>100</v>
      </c>
      <c r="B57" s="30">
        <v>-3012</v>
      </c>
      <c r="D57" s="33">
        <f>+B57/Population!B57*1000</f>
        <v>-34.901506373117037</v>
      </c>
      <c r="E57" s="33">
        <f>+B57/'Rating units'!B57*1000</f>
        <v>-92.00879765395895</v>
      </c>
      <c r="G57" s="19"/>
      <c r="H57" s="19"/>
    </row>
    <row r="58" spans="1:8" x14ac:dyDescent="0.25">
      <c r="A58" s="50" t="s">
        <v>101</v>
      </c>
      <c r="B58" s="30" t="s">
        <v>51</v>
      </c>
      <c r="D58" s="33"/>
      <c r="E58" s="33"/>
      <c r="G58" s="19"/>
      <c r="H58" s="19"/>
    </row>
    <row r="59" spans="1:8" x14ac:dyDescent="0.25">
      <c r="A59" s="50" t="s">
        <v>102</v>
      </c>
      <c r="B59" s="31">
        <v>-2766</v>
      </c>
      <c r="D59" s="33">
        <f>+B59/Population!B59*1000</f>
        <v>-49.927797833935024</v>
      </c>
      <c r="E59" s="33">
        <f>+B59/'Rating units'!B59*1000</f>
        <v>-151.33774689500464</v>
      </c>
      <c r="G59" s="19"/>
      <c r="H59" s="19"/>
    </row>
    <row r="60" spans="1:8" x14ac:dyDescent="0.25">
      <c r="A60" s="50" t="s">
        <v>103</v>
      </c>
      <c r="B60" s="30">
        <v>-6683</v>
      </c>
      <c r="D60" s="33">
        <f>+B60/Population!B60*1000</f>
        <v>-192.5936599423631</v>
      </c>
      <c r="E60" s="33">
        <f>+B60/'Rating units'!B60*1000</f>
        <v>-298.34821428571428</v>
      </c>
      <c r="G60" s="19"/>
      <c r="H60" s="19"/>
    </row>
    <row r="61" spans="1:8" x14ac:dyDescent="0.25">
      <c r="A61" s="50" t="s">
        <v>104</v>
      </c>
      <c r="B61" s="30">
        <v>-2563</v>
      </c>
      <c r="D61" s="33">
        <f>+B61/Population!B61*1000</f>
        <v>-173.17567567567568</v>
      </c>
      <c r="E61" s="33">
        <f>+B61/'Rating units'!B61*1000</f>
        <v>-282.5799338478501</v>
      </c>
      <c r="G61" s="19"/>
      <c r="H61" s="19"/>
    </row>
    <row r="62" spans="1:8" x14ac:dyDescent="0.25">
      <c r="A62" s="50" t="s">
        <v>105</v>
      </c>
      <c r="B62" s="30" t="s">
        <v>51</v>
      </c>
      <c r="D62" s="33"/>
      <c r="E62" s="33"/>
      <c r="G62" s="19"/>
      <c r="H62" s="19"/>
    </row>
    <row r="63" spans="1:8" x14ac:dyDescent="0.25">
      <c r="A63" s="50" t="s">
        <v>106</v>
      </c>
      <c r="B63" s="31">
        <v>-4268</v>
      </c>
      <c r="D63" s="33">
        <f>+B63/Population!B63*1000</f>
        <v>-60.539007092198581</v>
      </c>
      <c r="E63" s="33">
        <f>+B63/'Rating units'!B63*1000</f>
        <v>-148.19444444444443</v>
      </c>
      <c r="G63" s="19"/>
      <c r="H63" s="19"/>
    </row>
    <row r="64" spans="1:8" x14ac:dyDescent="0.25">
      <c r="A64" s="50" t="s">
        <v>107</v>
      </c>
      <c r="B64" s="30">
        <v>-1822</v>
      </c>
      <c r="D64" s="33">
        <f>+B64/Population!B64*1000</f>
        <v>-145.76</v>
      </c>
      <c r="E64" s="33">
        <f>+B64/'Rating units'!B64*1000</f>
        <v>-184.46896831021564</v>
      </c>
      <c r="G64" s="19"/>
      <c r="H64" s="19"/>
    </row>
    <row r="65" spans="1:8" x14ac:dyDescent="0.25">
      <c r="A65" s="50" t="s">
        <v>108</v>
      </c>
      <c r="B65" s="30">
        <v>-11859</v>
      </c>
      <c r="D65" s="33">
        <f>+B65/Population!B65*1000</f>
        <v>-211.01423487544486</v>
      </c>
      <c r="E65" s="33">
        <f>+B65/'Rating units'!B65*1000</f>
        <v>-510.78950768833187</v>
      </c>
      <c r="G65" s="19"/>
      <c r="H65" s="19"/>
    </row>
    <row r="66" spans="1:8" x14ac:dyDescent="0.25">
      <c r="A66" s="50" t="s">
        <v>109</v>
      </c>
      <c r="B66" s="30">
        <v>-14096</v>
      </c>
      <c r="D66" s="33">
        <f>+B66/Population!B66*1000</f>
        <v>-508.88086642599274</v>
      </c>
      <c r="E66" s="33">
        <f>+B66/'Rating units'!B66*1000</f>
        <v>-945.21558371890296</v>
      </c>
      <c r="G66" s="19"/>
      <c r="H66" s="19"/>
    </row>
    <row r="67" spans="1:8" x14ac:dyDescent="0.25">
      <c r="A67" s="50" t="s">
        <v>110</v>
      </c>
      <c r="B67" s="30">
        <v>717</v>
      </c>
      <c r="D67" s="33">
        <f>+B67/Population!B67*1000</f>
        <v>30.126050420168067</v>
      </c>
      <c r="E67" s="33">
        <f>+B67/'Rating units'!B67*1000</f>
        <v>67.166276346604221</v>
      </c>
      <c r="G67" s="19"/>
      <c r="H67" s="19"/>
    </row>
    <row r="68" spans="1:8" x14ac:dyDescent="0.25">
      <c r="A68" s="50" t="s">
        <v>111</v>
      </c>
      <c r="B68" s="30">
        <v>-595</v>
      </c>
      <c r="D68" s="33">
        <f>+B68/Population!B68*1000</f>
        <v>-58.910891089108908</v>
      </c>
      <c r="E68" s="33">
        <f>+B68/'Rating units'!B68*1000</f>
        <v>-90.839694656488547</v>
      </c>
      <c r="G68" s="19"/>
      <c r="H68" s="19"/>
    </row>
    <row r="69" spans="1:8" x14ac:dyDescent="0.25">
      <c r="A69" s="50" t="s">
        <v>112</v>
      </c>
      <c r="B69" s="30">
        <v>-5615</v>
      </c>
      <c r="D69" s="33">
        <f>+B69/Population!B69*1000</f>
        <v>-181.71521035598707</v>
      </c>
      <c r="E69" s="33">
        <f>+B69/'Rating units'!B69*1000</f>
        <v>-266.36622390891841</v>
      </c>
      <c r="G69" s="19"/>
      <c r="H69" s="19"/>
    </row>
    <row r="70" spans="1:8" x14ac:dyDescent="0.25">
      <c r="A70" s="50" t="s">
        <v>113</v>
      </c>
      <c r="B70" s="30">
        <v>-2281</v>
      </c>
      <c r="D70" s="33"/>
      <c r="E70" s="33"/>
      <c r="G70" s="19"/>
      <c r="H70" s="19"/>
    </row>
    <row r="71" spans="1:8" x14ac:dyDescent="0.25">
      <c r="A71" s="50" t="s">
        <v>114</v>
      </c>
      <c r="B71" s="30">
        <v>-2181</v>
      </c>
      <c r="D71" s="33">
        <f>+B71/Population!B71*1000</f>
        <v>-234.51612903225808</v>
      </c>
      <c r="E71" s="33">
        <f>+B71/'Rating units'!B71*1000</f>
        <v>-495.00680889695872</v>
      </c>
      <c r="G71" s="19"/>
      <c r="H71" s="19"/>
    </row>
    <row r="72" spans="1:8" x14ac:dyDescent="0.25">
      <c r="A72" s="50" t="s">
        <v>115</v>
      </c>
      <c r="B72" s="30">
        <v>-86</v>
      </c>
      <c r="D72" s="33"/>
      <c r="E72" s="33"/>
      <c r="G72" s="19"/>
      <c r="H72" s="19"/>
    </row>
    <row r="73" spans="1:8" x14ac:dyDescent="0.25">
      <c r="A73" s="50" t="s">
        <v>116</v>
      </c>
      <c r="B73" s="30">
        <v>-3555</v>
      </c>
      <c r="D73" s="33">
        <f>+B73/Population!B73*1000</f>
        <v>-202.56410256410257</v>
      </c>
      <c r="E73" s="33">
        <f>+B73/'Rating units'!B73*1000</f>
        <v>-331.22146650517101</v>
      </c>
      <c r="G73" s="19"/>
      <c r="H73" s="19"/>
    </row>
    <row r="74" spans="1:8" x14ac:dyDescent="0.25">
      <c r="A74" s="50" t="s">
        <v>117</v>
      </c>
      <c r="B74" s="30">
        <v>7873</v>
      </c>
      <c r="D74" s="33">
        <f>+B74/Population!B74*1000</f>
        <v>156.83266932270917</v>
      </c>
      <c r="E74" s="33">
        <f>+B74/'Rating units'!B74*1000</f>
        <v>330.14634964565778</v>
      </c>
      <c r="G74" s="19"/>
      <c r="H74" s="19"/>
    </row>
    <row r="75" spans="1:8" x14ac:dyDescent="0.25">
      <c r="A75" s="50" t="s">
        <v>118</v>
      </c>
      <c r="B75" s="30">
        <v>1595</v>
      </c>
      <c r="D75" s="33">
        <f>+B75/Population!B75*1000</f>
        <v>44.060773480662988</v>
      </c>
      <c r="E75" s="33">
        <f>+B75/'Rating units'!B75*1000</f>
        <v>71.976534296028873</v>
      </c>
      <c r="G75" s="19"/>
      <c r="H75" s="19"/>
    </row>
    <row r="76" spans="1:8" x14ac:dyDescent="0.25">
      <c r="A76" s="50" t="s">
        <v>119</v>
      </c>
      <c r="B76" s="30">
        <v>-5174</v>
      </c>
      <c r="D76" s="33">
        <f>+B76/Population!B76*1000</f>
        <v>-40.3588143525741</v>
      </c>
      <c r="E76" s="33">
        <f>+B76/'Rating units'!B76*1000</f>
        <v>-97.799788295781042</v>
      </c>
      <c r="G76" s="19"/>
      <c r="H76" s="19"/>
    </row>
    <row r="77" spans="1:8" x14ac:dyDescent="0.25">
      <c r="A77" s="50" t="s">
        <v>120</v>
      </c>
      <c r="B77" s="30">
        <v>1320</v>
      </c>
      <c r="D77" s="33">
        <f>+B77/Population!B77*1000</f>
        <v>46.478873239436624</v>
      </c>
      <c r="E77" s="33">
        <f>+B77/'Rating units'!B77*1000</f>
        <v>48.655665883547584</v>
      </c>
      <c r="G77" s="19"/>
      <c r="H77" s="19"/>
    </row>
    <row r="78" spans="1:8" x14ac:dyDescent="0.25">
      <c r="A78" s="50" t="s">
        <v>121</v>
      </c>
      <c r="B78" s="30">
        <v>9880</v>
      </c>
      <c r="D78" s="33">
        <f>+B78/Population!B78*1000</f>
        <v>211.56316916488223</v>
      </c>
      <c r="E78" s="33">
        <f>+B78/'Rating units'!B78*1000</f>
        <v>437.1874861719545</v>
      </c>
      <c r="G78" s="19"/>
      <c r="H78" s="19"/>
    </row>
    <row r="79" spans="1:8" x14ac:dyDescent="0.25">
      <c r="A79" s="50" t="s">
        <v>122</v>
      </c>
      <c r="B79" s="30">
        <v>-5555</v>
      </c>
      <c r="D79" s="33">
        <f>+B79/Population!B79*1000</f>
        <v>-130.39906103286387</v>
      </c>
      <c r="E79" s="33">
        <f>+B79/'Rating units'!B79*1000</f>
        <v>-329.16567907086983</v>
      </c>
      <c r="G79" s="19"/>
      <c r="H79" s="19"/>
    </row>
    <row r="80" spans="1:8" x14ac:dyDescent="0.25">
      <c r="A80" s="50" t="s">
        <v>123</v>
      </c>
      <c r="B80" s="30">
        <v>-12895</v>
      </c>
      <c r="D80" s="33">
        <f>+B80/Population!B80*1000</f>
        <v>-181.10955056179776</v>
      </c>
      <c r="E80" s="33">
        <f>+B80/'Rating units'!B80*1000</f>
        <v>-444.90063483301134</v>
      </c>
      <c r="G80" s="19"/>
      <c r="H80" s="19"/>
    </row>
    <row r="81" spans="1:8" x14ac:dyDescent="0.25">
      <c r="A81" s="50" t="s">
        <v>124</v>
      </c>
      <c r="B81" s="30">
        <v>-1989</v>
      </c>
      <c r="D81" s="33"/>
      <c r="E81" s="33"/>
      <c r="G81" s="19"/>
      <c r="H81" s="19"/>
    </row>
    <row r="82" spans="1:8" x14ac:dyDescent="0.25">
      <c r="A82" s="50" t="s">
        <v>125</v>
      </c>
      <c r="B82" s="30">
        <v>-5382</v>
      </c>
      <c r="D82" s="33">
        <f>+B82/Population!B82*1000</f>
        <v>-93.114186851211073</v>
      </c>
      <c r="E82" s="33">
        <f>+B82/'Rating units'!B82*1000</f>
        <v>-223.56068787903962</v>
      </c>
      <c r="G82" s="19"/>
      <c r="H82" s="19"/>
    </row>
    <row r="83" spans="1:8" x14ac:dyDescent="0.25">
      <c r="A83" s="50" t="s">
        <v>126</v>
      </c>
      <c r="B83" s="30">
        <v>-689</v>
      </c>
      <c r="D83" s="33">
        <f>+B83/Population!B83*1000</f>
        <v>-86.666666666666671</v>
      </c>
      <c r="E83" s="33">
        <f>+B83/'Rating units'!B83*1000</f>
        <v>-76.828724353256021</v>
      </c>
      <c r="G83" s="19"/>
      <c r="H83" s="19"/>
    </row>
    <row r="84" spans="1:8" x14ac:dyDescent="0.25">
      <c r="A84" s="50" t="s">
        <v>127</v>
      </c>
      <c r="B84" s="30">
        <v>3981</v>
      </c>
      <c r="D84" s="33">
        <f>+B84/Population!B84*1000</f>
        <v>77.151162790697668</v>
      </c>
      <c r="E84" s="33">
        <f>+B84/'Rating units'!B84*1000</f>
        <v>191.12775457295118</v>
      </c>
      <c r="G84" s="19"/>
      <c r="H84" s="19"/>
    </row>
    <row r="85" spans="1:8" x14ac:dyDescent="0.25">
      <c r="A85" s="50" t="s">
        <v>128</v>
      </c>
      <c r="B85" s="30">
        <v>-5911</v>
      </c>
      <c r="D85" s="33">
        <f>+B85/Population!B85*1000</f>
        <v>-725.27607361963192</v>
      </c>
      <c r="E85" s="33">
        <f>+B85/'Rating units'!B85*1000</f>
        <v>-812.39692138537657</v>
      </c>
      <c r="G85" s="19"/>
      <c r="H85" s="19"/>
    </row>
    <row r="86" spans="1:8" x14ac:dyDescent="0.25">
      <c r="A86" s="50" t="s">
        <v>129</v>
      </c>
      <c r="B86" s="30" t="s">
        <v>51</v>
      </c>
      <c r="D86" s="33"/>
      <c r="E86" s="33"/>
      <c r="G86" s="19"/>
      <c r="H86" s="19"/>
    </row>
    <row r="87" spans="1:8" x14ac:dyDescent="0.25">
      <c r="A87" s="50" t="s">
        <v>130</v>
      </c>
      <c r="B87" s="31">
        <v>-641</v>
      </c>
      <c r="D87" s="33">
        <f>+B87/Population!B87*1000</f>
        <v>-29.004524886877828</v>
      </c>
      <c r="E87" s="33">
        <f>+B87/'Rating units'!B87*1000</f>
        <v>-48.553249507650357</v>
      </c>
      <c r="G87" s="19"/>
      <c r="H87" s="19"/>
    </row>
    <row r="88" spans="1:8" x14ac:dyDescent="0.25">
      <c r="A88" s="50" t="s">
        <v>131</v>
      </c>
      <c r="B88" s="30">
        <v>1043</v>
      </c>
      <c r="D88" s="33">
        <f>+B88/Population!B88*1000</f>
        <v>107.97101449275362</v>
      </c>
      <c r="E88" s="33">
        <f>+B88/'Rating units'!B88*1000</f>
        <v>177.56213823629554</v>
      </c>
      <c r="G88" s="19"/>
      <c r="H88" s="19"/>
    </row>
    <row r="89" spans="1:8" x14ac:dyDescent="0.25">
      <c r="A89" s="50" t="s">
        <v>132</v>
      </c>
      <c r="B89" s="30">
        <v>-4852</v>
      </c>
      <c r="D89" s="33">
        <f>+B89/Population!B89*1000</f>
        <v>-110.77625570776256</v>
      </c>
      <c r="E89" s="33">
        <f>+B89/'Rating units'!B89*1000</f>
        <v>-231.77605808732207</v>
      </c>
      <c r="G89" s="19"/>
      <c r="H89" s="19"/>
    </row>
    <row r="90" spans="1:8" x14ac:dyDescent="0.25">
      <c r="A90" s="50" t="s">
        <v>133</v>
      </c>
      <c r="B90" s="30">
        <v>-8496</v>
      </c>
      <c r="D90" s="33">
        <f>+B90/Population!B90*1000</f>
        <v>-40.865800865800871</v>
      </c>
      <c r="E90" s="33">
        <f>+B90/'Rating units'!B90*1000</f>
        <v>-110.49838726459265</v>
      </c>
      <c r="G90" s="19"/>
      <c r="H90" s="19"/>
    </row>
    <row r="91" spans="1:8" x14ac:dyDescent="0.25">
      <c r="A91" s="50" t="s">
        <v>134</v>
      </c>
      <c r="B91" s="30">
        <v>-651</v>
      </c>
      <c r="D91" s="33"/>
      <c r="E91" s="33"/>
      <c r="G91" s="19"/>
      <c r="H91" s="19"/>
    </row>
    <row r="92" spans="1:8" x14ac:dyDescent="0.25">
      <c r="A92" s="50" t="s">
        <v>135</v>
      </c>
      <c r="B92" s="30">
        <v>1380</v>
      </c>
      <c r="D92" s="33">
        <f>+B92/Population!B92*1000</f>
        <v>28.87029288702929</v>
      </c>
      <c r="E92" s="33">
        <f>+B92/'Rating units'!B92*1000</f>
        <v>66.912335143522114</v>
      </c>
      <c r="G92" s="19"/>
      <c r="H92" s="19"/>
    </row>
    <row r="93" spans="1:8" x14ac:dyDescent="0.25">
      <c r="A93" s="50" t="s">
        <v>136</v>
      </c>
      <c r="B93" s="30">
        <v>-2022</v>
      </c>
      <c r="D93" s="33">
        <f>+B93/Population!B93*1000</f>
        <v>-230.82191780821918</v>
      </c>
      <c r="E93" s="33">
        <f>+B93/'Rating units'!B93*1000</f>
        <v>-304.65571794485459</v>
      </c>
      <c r="G93" s="19"/>
      <c r="H93" s="19"/>
    </row>
    <row r="94" spans="1:8" x14ac:dyDescent="0.25">
      <c r="A94" s="50" t="s">
        <v>137</v>
      </c>
      <c r="B94" s="30">
        <v>-6844</v>
      </c>
      <c r="D94" s="33">
        <f>+B94/Population!B94*1000</f>
        <v>-195.54285714285712</v>
      </c>
      <c r="E94" s="33">
        <f>+B94/'Rating units'!B94*1000</f>
        <v>-410.87830941946328</v>
      </c>
      <c r="G94" s="19"/>
      <c r="H94" s="19"/>
    </row>
    <row r="95" spans="1:8" x14ac:dyDescent="0.25">
      <c r="A95" s="50" t="s">
        <v>138</v>
      </c>
      <c r="B95" s="30">
        <v>-7011</v>
      </c>
      <c r="D95" s="33">
        <f>+B95/Population!B95*1000</f>
        <v>-80.034246575342465</v>
      </c>
      <c r="E95" s="33">
        <f>+B95/'Rating units'!B95*1000</f>
        <v>-161.48796498905907</v>
      </c>
      <c r="G95" s="19"/>
      <c r="H95" s="19"/>
    </row>
    <row r="96" spans="1:8" x14ac:dyDescent="0.25">
      <c r="A96" s="50" t="s">
        <v>139</v>
      </c>
      <c r="B96" s="30">
        <v>2448</v>
      </c>
      <c r="D96" s="33"/>
      <c r="E96" s="33"/>
      <c r="G96" s="19"/>
      <c r="H96" s="19"/>
    </row>
    <row r="97" spans="1:8" x14ac:dyDescent="0.25">
      <c r="A97" s="50" t="s">
        <v>140</v>
      </c>
      <c r="B97" s="30">
        <v>-8961</v>
      </c>
      <c r="D97" s="33"/>
      <c r="E97" s="33"/>
      <c r="G97" s="19"/>
      <c r="H97" s="19"/>
    </row>
    <row r="98" spans="1:8" x14ac:dyDescent="0.25">
      <c r="A98" s="50" t="s">
        <v>141</v>
      </c>
      <c r="B98" s="30">
        <v>-416680</v>
      </c>
      <c r="D98" s="33"/>
      <c r="E98" s="33"/>
      <c r="G98" s="19"/>
      <c r="H98" s="19"/>
    </row>
    <row r="99" spans="1:8" x14ac:dyDescent="0.25">
      <c r="A99" s="50" t="s">
        <v>142</v>
      </c>
      <c r="B99" s="30"/>
    </row>
    <row r="100" spans="1:8" x14ac:dyDescent="0.25">
      <c r="A100" s="52" t="s">
        <v>143</v>
      </c>
      <c r="B100" s="52"/>
    </row>
    <row r="101" spans="1:8" x14ac:dyDescent="0.25">
      <c r="A101" s="51" t="s">
        <v>144</v>
      </c>
      <c r="B101" s="51"/>
    </row>
    <row r="102" spans="1:8" x14ac:dyDescent="0.25">
      <c r="A102" s="51"/>
      <c r="B102" s="51"/>
    </row>
    <row r="103" spans="1:8" x14ac:dyDescent="0.25">
      <c r="A103" s="51" t="s">
        <v>145</v>
      </c>
      <c r="B103" s="51"/>
    </row>
    <row r="104" spans="1:8" x14ac:dyDescent="0.25">
      <c r="A104" s="52" t="s">
        <v>146</v>
      </c>
      <c r="B104" s="52"/>
    </row>
    <row r="105" spans="1:8" x14ac:dyDescent="0.25">
      <c r="A105" s="51"/>
      <c r="B105" s="51"/>
    </row>
    <row r="106" spans="1:8" x14ac:dyDescent="0.25">
      <c r="A106" s="51" t="s">
        <v>147</v>
      </c>
      <c r="B106" s="51"/>
    </row>
    <row r="107" spans="1:8" x14ac:dyDescent="0.25">
      <c r="A107" s="51" t="s">
        <v>148</v>
      </c>
      <c r="B107" s="51"/>
    </row>
    <row r="108" spans="1:8" x14ac:dyDescent="0.25">
      <c r="A108" s="51" t="s">
        <v>149</v>
      </c>
      <c r="B108" s="51"/>
    </row>
    <row r="109" spans="1:8" x14ac:dyDescent="0.25">
      <c r="A109" s="51" t="s">
        <v>150</v>
      </c>
      <c r="B109" s="51"/>
    </row>
    <row r="110" spans="1:8" x14ac:dyDescent="0.25">
      <c r="A110" s="51" t="s">
        <v>151</v>
      </c>
      <c r="B110" s="51"/>
    </row>
    <row r="111" spans="1:8" x14ac:dyDescent="0.25">
      <c r="A111" s="51" t="s">
        <v>152</v>
      </c>
      <c r="B111" s="51"/>
    </row>
    <row r="112" spans="1:8" x14ac:dyDescent="0.25">
      <c r="A112" s="51" t="s">
        <v>153</v>
      </c>
      <c r="B112" s="51"/>
    </row>
    <row r="113" spans="1:2" x14ac:dyDescent="0.25">
      <c r="A113" s="51"/>
      <c r="B113" s="51"/>
    </row>
    <row r="114" spans="1:2" x14ac:dyDescent="0.25">
      <c r="A114" s="51" t="s">
        <v>154</v>
      </c>
      <c r="B114" s="51"/>
    </row>
    <row r="115" spans="1:2" x14ac:dyDescent="0.25">
      <c r="A115" s="51"/>
      <c r="B115" s="51"/>
    </row>
    <row r="116" spans="1:2" x14ac:dyDescent="0.25">
      <c r="A116" s="51" t="s">
        <v>155</v>
      </c>
      <c r="B116" s="51"/>
    </row>
    <row r="117" spans="1:2" x14ac:dyDescent="0.25">
      <c r="A117" s="51" t="s">
        <v>192</v>
      </c>
      <c r="B117" s="51"/>
    </row>
    <row r="118" spans="1:2" x14ac:dyDescent="0.25">
      <c r="A118" s="51"/>
      <c r="B118" s="51"/>
    </row>
    <row r="119" spans="1:2" x14ac:dyDescent="0.25">
      <c r="A119" s="51" t="s">
        <v>157</v>
      </c>
      <c r="B119" s="51"/>
    </row>
    <row r="120" spans="1:2" x14ac:dyDescent="0.25">
      <c r="A120" s="51" t="s">
        <v>158</v>
      </c>
      <c r="B120" s="51"/>
    </row>
    <row r="121" spans="1:2" x14ac:dyDescent="0.25">
      <c r="A121" s="51"/>
      <c r="B121" s="51"/>
    </row>
    <row r="122" spans="1:2" x14ac:dyDescent="0.25">
      <c r="A122" s="51" t="s">
        <v>159</v>
      </c>
      <c r="B122" s="51"/>
    </row>
    <row r="123" spans="1:2" x14ac:dyDescent="0.25">
      <c r="A123" s="51" t="s">
        <v>160</v>
      </c>
      <c r="B123" s="51"/>
    </row>
    <row r="124" spans="1:2" x14ac:dyDescent="0.25">
      <c r="A124" s="51" t="s">
        <v>161</v>
      </c>
      <c r="B124" s="51"/>
    </row>
    <row r="125" spans="1:2" x14ac:dyDescent="0.25">
      <c r="A125" s="51" t="s">
        <v>162</v>
      </c>
      <c r="B125" s="51"/>
    </row>
    <row r="126" spans="1:2" x14ac:dyDescent="0.25">
      <c r="A126" s="53"/>
      <c r="B126" s="53"/>
    </row>
    <row r="127" spans="1:2" x14ac:dyDescent="0.25">
      <c r="A127" s="51"/>
      <c r="B127" s="51"/>
    </row>
    <row r="128" spans="1:2" x14ac:dyDescent="0.25">
      <c r="A128" s="51"/>
      <c r="B128" s="51"/>
    </row>
    <row r="129" spans="1:2" x14ac:dyDescent="0.25">
      <c r="A129" s="49"/>
      <c r="B129" s="31"/>
    </row>
    <row r="130" spans="1:2" x14ac:dyDescent="0.25">
      <c r="A130" s="49"/>
      <c r="B130" s="31"/>
    </row>
  </sheetData>
  <mergeCells count="2">
    <mergeCell ref="A4:A5"/>
    <mergeCell ref="A3:B3"/>
  </mergeCells>
  <hyperlinks>
    <hyperlink ref="A1" location="Index!A1" display="Index" xr:uid="{00000000-0004-0000-3100-000000000000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I131"/>
  <sheetViews>
    <sheetView workbookViewId="0"/>
  </sheetViews>
  <sheetFormatPr defaultRowHeight="15" x14ac:dyDescent="0.25"/>
  <cols>
    <col min="1" max="1" width="57.85546875" style="15" customWidth="1"/>
    <col min="2" max="2" width="39.28515625" style="22" customWidth="1"/>
    <col min="3" max="3" width="9.140625" style="15"/>
    <col min="4" max="6" width="13" style="22" customWidth="1"/>
    <col min="7" max="7" width="9.140625" style="15"/>
    <col min="8" max="8" width="17" style="15" customWidth="1"/>
    <col min="9" max="16384" width="9.140625" style="15"/>
  </cols>
  <sheetData>
    <row r="1" spans="1:9" x14ac:dyDescent="0.25">
      <c r="A1" s="14" t="s">
        <v>35</v>
      </c>
    </row>
    <row r="3" spans="1:9" ht="15" customHeight="1" x14ac:dyDescent="0.25">
      <c r="A3" s="105" t="s">
        <v>193</v>
      </c>
      <c r="B3" s="105"/>
      <c r="D3" s="16"/>
      <c r="E3" s="16"/>
      <c r="F3" s="16"/>
      <c r="G3" s="1"/>
      <c r="H3" s="16"/>
    </row>
    <row r="4" spans="1:9" x14ac:dyDescent="0.25">
      <c r="A4" s="106"/>
      <c r="B4" s="28" t="s">
        <v>194</v>
      </c>
      <c r="C4" s="1" t="s">
        <v>195</v>
      </c>
      <c r="D4" s="16" t="s">
        <v>196</v>
      </c>
    </row>
    <row r="5" spans="1:9" x14ac:dyDescent="0.25">
      <c r="A5" s="106" t="s">
        <v>48</v>
      </c>
      <c r="B5" s="28"/>
    </row>
    <row r="6" spans="1:9" x14ac:dyDescent="0.25">
      <c r="A6" s="50"/>
      <c r="B6" s="29"/>
    </row>
    <row r="7" spans="1:9" x14ac:dyDescent="0.25">
      <c r="A7" s="50" t="s">
        <v>49</v>
      </c>
      <c r="B7" s="29">
        <v>745174</v>
      </c>
      <c r="C7" s="15">
        <v>58596</v>
      </c>
      <c r="D7" s="22">
        <v>686578</v>
      </c>
      <c r="E7" s="33"/>
      <c r="F7" s="33"/>
      <c r="H7" s="19"/>
      <c r="I7" s="19"/>
    </row>
    <row r="8" spans="1:9" x14ac:dyDescent="0.25">
      <c r="A8" s="50" t="s">
        <v>50</v>
      </c>
      <c r="B8" s="29" t="s">
        <v>51</v>
      </c>
      <c r="C8" s="15" t="s">
        <v>51</v>
      </c>
      <c r="D8" s="33" t="s">
        <v>51</v>
      </c>
      <c r="E8" s="33"/>
      <c r="F8" s="33"/>
      <c r="H8" s="19"/>
      <c r="I8" s="19"/>
    </row>
    <row r="9" spans="1:9" x14ac:dyDescent="0.25">
      <c r="A9" s="50" t="s">
        <v>52</v>
      </c>
      <c r="B9" s="30">
        <v>37635000</v>
      </c>
      <c r="C9" s="15">
        <v>8845000</v>
      </c>
      <c r="D9" s="33">
        <v>28790000</v>
      </c>
      <c r="E9" s="33"/>
      <c r="F9" s="33"/>
      <c r="H9" s="19"/>
      <c r="I9" s="19"/>
    </row>
    <row r="10" spans="1:9" x14ac:dyDescent="0.25">
      <c r="A10" s="50" t="s">
        <v>53</v>
      </c>
      <c r="B10" s="31" t="s">
        <v>51</v>
      </c>
      <c r="C10" s="15" t="s">
        <v>51</v>
      </c>
      <c r="D10" s="33" t="s">
        <v>51</v>
      </c>
      <c r="E10" s="33"/>
      <c r="F10" s="33"/>
      <c r="H10" s="19"/>
      <c r="I10" s="19"/>
    </row>
    <row r="11" spans="1:9" x14ac:dyDescent="0.25">
      <c r="A11" s="50" t="s">
        <v>54</v>
      </c>
      <c r="B11" s="30" t="s">
        <v>51</v>
      </c>
      <c r="C11" s="15" t="s">
        <v>51</v>
      </c>
      <c r="D11" s="33" t="s">
        <v>51</v>
      </c>
      <c r="E11" s="33"/>
      <c r="F11" s="33"/>
      <c r="H11" s="19"/>
      <c r="I11" s="19"/>
    </row>
    <row r="12" spans="1:9" x14ac:dyDescent="0.25">
      <c r="A12" s="50" t="s">
        <v>55</v>
      </c>
      <c r="B12" s="31">
        <v>17315663</v>
      </c>
      <c r="C12" s="15">
        <v>737101</v>
      </c>
      <c r="D12" s="33">
        <v>16578562</v>
      </c>
      <c r="E12" s="33"/>
      <c r="F12" s="33"/>
      <c r="H12" s="19"/>
      <c r="I12" s="19"/>
    </row>
    <row r="13" spans="1:9" x14ac:dyDescent="0.25">
      <c r="A13" s="50" t="s">
        <v>56</v>
      </c>
      <c r="B13" s="31" t="s">
        <v>51</v>
      </c>
      <c r="C13" s="15" t="s">
        <v>51</v>
      </c>
      <c r="D13" s="33" t="s">
        <v>51</v>
      </c>
      <c r="E13" s="33"/>
      <c r="F13" s="33"/>
      <c r="H13" s="19"/>
      <c r="I13" s="19"/>
    </row>
    <row r="14" spans="1:9" x14ac:dyDescent="0.25">
      <c r="A14" s="50" t="s">
        <v>57</v>
      </c>
      <c r="B14" s="30">
        <v>497184</v>
      </c>
      <c r="C14" s="15">
        <v>29387</v>
      </c>
      <c r="D14" s="33">
        <v>467800</v>
      </c>
      <c r="E14" s="33"/>
      <c r="F14" s="33"/>
      <c r="H14" s="19"/>
      <c r="I14" s="19"/>
    </row>
    <row r="15" spans="1:9" x14ac:dyDescent="0.25">
      <c r="A15" s="50" t="s">
        <v>58</v>
      </c>
      <c r="B15" s="31">
        <v>346636</v>
      </c>
      <c r="C15" s="15">
        <v>29632</v>
      </c>
      <c r="D15" s="33">
        <v>317004</v>
      </c>
      <c r="E15" s="33"/>
      <c r="F15" s="33"/>
      <c r="H15" s="19"/>
      <c r="I15" s="19"/>
    </row>
    <row r="16" spans="1:9" x14ac:dyDescent="0.25">
      <c r="A16" s="50" t="s">
        <v>59</v>
      </c>
      <c r="B16" s="30">
        <v>1151203</v>
      </c>
      <c r="C16" s="15">
        <v>54233</v>
      </c>
      <c r="D16" s="33">
        <v>1096970</v>
      </c>
      <c r="E16" s="33"/>
      <c r="F16" s="33"/>
      <c r="H16" s="19"/>
      <c r="I16" s="19"/>
    </row>
    <row r="17" spans="1:9" x14ac:dyDescent="0.25">
      <c r="A17" s="50" t="s">
        <v>60</v>
      </c>
      <c r="B17" s="30">
        <v>175978</v>
      </c>
      <c r="C17" s="15">
        <v>10104</v>
      </c>
      <c r="D17" s="33">
        <v>165872</v>
      </c>
      <c r="E17" s="33"/>
      <c r="F17" s="33"/>
      <c r="H17" s="19"/>
      <c r="I17" s="19"/>
    </row>
    <row r="18" spans="1:9" x14ac:dyDescent="0.25">
      <c r="A18" s="50" t="s">
        <v>61</v>
      </c>
      <c r="B18" s="30">
        <v>756720</v>
      </c>
      <c r="C18" s="15">
        <v>10865</v>
      </c>
      <c r="D18" s="33">
        <v>745853</v>
      </c>
      <c r="E18" s="33"/>
      <c r="F18" s="33"/>
      <c r="H18" s="19"/>
      <c r="I18" s="19"/>
    </row>
    <row r="19" spans="1:9" x14ac:dyDescent="0.25">
      <c r="A19" s="50" t="s">
        <v>62</v>
      </c>
      <c r="B19" s="30">
        <v>705590</v>
      </c>
      <c r="C19" s="15">
        <v>5801</v>
      </c>
      <c r="D19" s="33">
        <v>699789</v>
      </c>
      <c r="E19" s="33"/>
      <c r="F19" s="33"/>
      <c r="H19" s="19"/>
      <c r="I19" s="19"/>
    </row>
    <row r="20" spans="1:9" x14ac:dyDescent="0.25">
      <c r="A20" s="50" t="s">
        <v>63</v>
      </c>
      <c r="B20" s="30">
        <v>59942</v>
      </c>
      <c r="C20" s="15">
        <v>2349</v>
      </c>
      <c r="D20" s="33">
        <v>57595</v>
      </c>
      <c r="E20" s="33"/>
      <c r="F20" s="33"/>
      <c r="H20" s="19"/>
      <c r="I20" s="19"/>
    </row>
    <row r="21" spans="1:9" x14ac:dyDescent="0.25">
      <c r="A21" s="50" t="s">
        <v>64</v>
      </c>
      <c r="B21" s="30">
        <v>12031929</v>
      </c>
      <c r="C21" s="15">
        <v>2095770</v>
      </c>
      <c r="D21" s="33">
        <v>9936159</v>
      </c>
      <c r="E21" s="33"/>
      <c r="F21" s="33"/>
      <c r="H21" s="19"/>
      <c r="I21" s="19"/>
    </row>
    <row r="22" spans="1:9" x14ac:dyDescent="0.25">
      <c r="A22" s="50" t="s">
        <v>65</v>
      </c>
      <c r="B22" s="30">
        <v>1027076</v>
      </c>
      <c r="C22" s="15">
        <v>5965</v>
      </c>
      <c r="D22" s="33">
        <v>1021111</v>
      </c>
      <c r="E22" s="33"/>
      <c r="F22" s="33"/>
      <c r="H22" s="19"/>
      <c r="I22" s="19"/>
    </row>
    <row r="23" spans="1:9" x14ac:dyDescent="0.25">
      <c r="A23" s="50" t="s">
        <v>66</v>
      </c>
      <c r="B23" s="30">
        <v>3007089</v>
      </c>
      <c r="C23" s="15">
        <v>269877</v>
      </c>
      <c r="D23" s="33">
        <v>2737212</v>
      </c>
      <c r="E23" s="33"/>
      <c r="F23" s="33"/>
      <c r="H23" s="19"/>
      <c r="I23" s="19"/>
    </row>
    <row r="24" spans="1:9" x14ac:dyDescent="0.25">
      <c r="A24" s="50" t="s">
        <v>67</v>
      </c>
      <c r="B24" s="30">
        <v>1716088</v>
      </c>
      <c r="C24" s="15">
        <v>88195</v>
      </c>
      <c r="D24" s="33">
        <v>1627891</v>
      </c>
      <c r="E24" s="33"/>
      <c r="F24" s="33"/>
      <c r="H24" s="19"/>
      <c r="I24" s="19"/>
    </row>
    <row r="25" spans="1:9" x14ac:dyDescent="0.25">
      <c r="A25" s="50" t="s">
        <v>68</v>
      </c>
      <c r="B25" s="30" t="s">
        <v>51</v>
      </c>
      <c r="C25" s="15" t="s">
        <v>51</v>
      </c>
      <c r="D25" s="33" t="s">
        <v>51</v>
      </c>
      <c r="E25" s="33"/>
      <c r="F25" s="33"/>
      <c r="H25" s="19"/>
      <c r="I25" s="19"/>
    </row>
    <row r="26" spans="1:9" x14ac:dyDescent="0.25">
      <c r="A26" s="50" t="s">
        <v>69</v>
      </c>
      <c r="B26" s="30">
        <v>1999056</v>
      </c>
      <c r="C26" s="15">
        <v>58969</v>
      </c>
      <c r="D26" s="33">
        <v>1940087</v>
      </c>
      <c r="E26" s="33"/>
      <c r="F26" s="33"/>
      <c r="H26" s="19"/>
      <c r="I26" s="19"/>
    </row>
    <row r="27" spans="1:9" x14ac:dyDescent="0.25">
      <c r="A27" s="50" t="s">
        <v>70</v>
      </c>
      <c r="B27" s="31">
        <v>392334</v>
      </c>
      <c r="C27" s="15">
        <v>15851</v>
      </c>
      <c r="D27" s="33">
        <v>376484</v>
      </c>
      <c r="E27" s="33"/>
      <c r="F27" s="33"/>
      <c r="H27" s="19"/>
      <c r="I27" s="19"/>
    </row>
    <row r="28" spans="1:9" x14ac:dyDescent="0.25">
      <c r="A28" s="50" t="s">
        <v>71</v>
      </c>
      <c r="B28" s="30">
        <v>1240446</v>
      </c>
      <c r="C28" s="15">
        <v>406480</v>
      </c>
      <c r="D28" s="33">
        <v>833966</v>
      </c>
      <c r="E28" s="33"/>
      <c r="F28" s="33"/>
      <c r="H28" s="19"/>
      <c r="I28" s="19"/>
    </row>
    <row r="29" spans="1:9" x14ac:dyDescent="0.25">
      <c r="A29" s="50" t="s">
        <v>72</v>
      </c>
      <c r="B29" s="30">
        <v>420148</v>
      </c>
      <c r="C29" s="15">
        <v>38612</v>
      </c>
      <c r="D29" s="33">
        <v>381536</v>
      </c>
      <c r="E29" s="33"/>
      <c r="F29" s="33"/>
      <c r="H29" s="19"/>
      <c r="I29" s="19"/>
    </row>
    <row r="30" spans="1:9" x14ac:dyDescent="0.25">
      <c r="A30" s="50" t="s">
        <v>73</v>
      </c>
      <c r="B30" s="30">
        <v>3672127</v>
      </c>
      <c r="C30" s="15">
        <v>473152</v>
      </c>
      <c r="D30" s="33">
        <v>3198975</v>
      </c>
      <c r="E30" s="33"/>
      <c r="F30" s="33"/>
      <c r="H30" s="19"/>
      <c r="I30" s="19"/>
    </row>
    <row r="31" spans="1:9" x14ac:dyDescent="0.25">
      <c r="A31" s="50" t="s">
        <v>74</v>
      </c>
      <c r="B31" s="30">
        <v>1880291</v>
      </c>
      <c r="C31" s="15">
        <v>77805</v>
      </c>
      <c r="D31" s="33">
        <v>1802486</v>
      </c>
      <c r="E31" s="33"/>
      <c r="F31" s="33"/>
      <c r="H31" s="19"/>
      <c r="I31" s="19"/>
    </row>
    <row r="32" spans="1:9" x14ac:dyDescent="0.25">
      <c r="A32" s="50" t="s">
        <v>75</v>
      </c>
      <c r="B32" s="30">
        <v>547885</v>
      </c>
      <c r="C32" s="15">
        <v>46323</v>
      </c>
      <c r="D32" s="33">
        <v>501562</v>
      </c>
      <c r="E32" s="33"/>
      <c r="F32" s="33"/>
      <c r="H32" s="19"/>
      <c r="I32" s="19"/>
    </row>
    <row r="33" spans="1:9" x14ac:dyDescent="0.25">
      <c r="A33" s="50" t="s">
        <v>76</v>
      </c>
      <c r="B33" s="30">
        <v>594512</v>
      </c>
      <c r="C33" s="15">
        <v>59936</v>
      </c>
      <c r="D33" s="33">
        <v>534576</v>
      </c>
      <c r="E33" s="33"/>
      <c r="F33" s="33"/>
      <c r="H33" s="19"/>
      <c r="I33" s="19"/>
    </row>
    <row r="34" spans="1:9" x14ac:dyDescent="0.25">
      <c r="A34" s="50" t="s">
        <v>77</v>
      </c>
      <c r="B34" s="30">
        <v>501201</v>
      </c>
      <c r="C34" s="15">
        <v>83459</v>
      </c>
      <c r="D34" s="33">
        <v>417742</v>
      </c>
      <c r="E34" s="33"/>
      <c r="F34" s="33"/>
      <c r="H34" s="19"/>
      <c r="I34" s="19"/>
    </row>
    <row r="35" spans="1:9" x14ac:dyDescent="0.25">
      <c r="A35" s="50" t="s">
        <v>78</v>
      </c>
      <c r="B35" s="30">
        <v>459384</v>
      </c>
      <c r="C35" s="15">
        <v>28471</v>
      </c>
      <c r="D35" s="33">
        <v>430912</v>
      </c>
      <c r="E35" s="33"/>
      <c r="F35" s="33"/>
      <c r="H35" s="19"/>
      <c r="I35" s="19"/>
    </row>
    <row r="36" spans="1:9" x14ac:dyDescent="0.25">
      <c r="A36" s="50" t="s">
        <v>79</v>
      </c>
      <c r="B36" s="30">
        <v>1422748</v>
      </c>
      <c r="C36" s="15">
        <v>169830</v>
      </c>
      <c r="D36" s="33">
        <v>1252919</v>
      </c>
      <c r="E36" s="33"/>
      <c r="F36" s="33"/>
      <c r="H36" s="19"/>
      <c r="I36" s="19"/>
    </row>
    <row r="37" spans="1:9" x14ac:dyDescent="0.25">
      <c r="A37" s="50" t="s">
        <v>80</v>
      </c>
      <c r="B37" s="30">
        <v>783386</v>
      </c>
      <c r="C37" s="15">
        <v>86640</v>
      </c>
      <c r="D37" s="33">
        <v>696746</v>
      </c>
      <c r="E37" s="33"/>
      <c r="F37" s="33"/>
      <c r="H37" s="19"/>
      <c r="I37" s="19"/>
    </row>
    <row r="38" spans="1:9" x14ac:dyDescent="0.25">
      <c r="A38" s="50" t="s">
        <v>81</v>
      </c>
      <c r="B38" s="30">
        <v>168825</v>
      </c>
      <c r="C38" s="15">
        <v>10978</v>
      </c>
      <c r="D38" s="33">
        <v>157847</v>
      </c>
      <c r="E38" s="33"/>
      <c r="F38" s="33"/>
      <c r="H38" s="19"/>
      <c r="I38" s="19"/>
    </row>
    <row r="39" spans="1:9" x14ac:dyDescent="0.25">
      <c r="A39" s="50" t="s">
        <v>82</v>
      </c>
      <c r="B39" s="30">
        <v>643954</v>
      </c>
      <c r="C39" s="15">
        <v>84884</v>
      </c>
      <c r="D39" s="33">
        <v>559070</v>
      </c>
      <c r="E39" s="33"/>
      <c r="F39" s="33"/>
      <c r="H39" s="19"/>
      <c r="I39" s="19"/>
    </row>
    <row r="40" spans="1:9" x14ac:dyDescent="0.25">
      <c r="A40" s="50" t="s">
        <v>83</v>
      </c>
      <c r="B40" s="30">
        <v>1505198</v>
      </c>
      <c r="C40" s="15">
        <v>202822</v>
      </c>
      <c r="D40" s="33">
        <v>1302376</v>
      </c>
      <c r="E40" s="33"/>
      <c r="F40" s="33"/>
      <c r="H40" s="19"/>
      <c r="I40" s="19"/>
    </row>
    <row r="41" spans="1:9" x14ac:dyDescent="0.25">
      <c r="A41" s="50" t="s">
        <v>84</v>
      </c>
      <c r="B41" s="30">
        <v>72243</v>
      </c>
      <c r="C41" s="15">
        <v>2953</v>
      </c>
      <c r="D41" s="33">
        <v>69289</v>
      </c>
      <c r="E41" s="33"/>
      <c r="F41" s="33"/>
      <c r="H41" s="19"/>
      <c r="I41" s="19"/>
    </row>
    <row r="42" spans="1:9" x14ac:dyDescent="0.25">
      <c r="A42" s="50" t="s">
        <v>85</v>
      </c>
      <c r="B42" s="30">
        <v>225918</v>
      </c>
      <c r="C42" s="15">
        <v>2873</v>
      </c>
      <c r="D42" s="33">
        <v>223045</v>
      </c>
      <c r="E42" s="33"/>
      <c r="F42" s="33"/>
      <c r="H42" s="19"/>
      <c r="I42" s="19"/>
    </row>
    <row r="43" spans="1:9" x14ac:dyDescent="0.25">
      <c r="A43" s="50" t="s">
        <v>86</v>
      </c>
      <c r="B43" s="30">
        <v>640835</v>
      </c>
      <c r="C43" s="15">
        <v>65258</v>
      </c>
      <c r="D43" s="33">
        <v>575578</v>
      </c>
      <c r="E43" s="33"/>
      <c r="F43" s="33"/>
      <c r="H43" s="19"/>
      <c r="I43" s="19"/>
    </row>
    <row r="44" spans="1:9" x14ac:dyDescent="0.25">
      <c r="A44" s="50" t="s">
        <v>87</v>
      </c>
      <c r="B44" s="30">
        <v>498445</v>
      </c>
      <c r="C44" s="15">
        <v>31544</v>
      </c>
      <c r="D44" s="33">
        <v>466901</v>
      </c>
      <c r="E44" s="33"/>
      <c r="F44" s="33"/>
      <c r="H44" s="19"/>
      <c r="I44" s="19"/>
    </row>
    <row r="45" spans="1:9" x14ac:dyDescent="0.25">
      <c r="A45" s="50" t="s">
        <v>88</v>
      </c>
      <c r="B45" s="30" t="s">
        <v>51</v>
      </c>
      <c r="C45" s="15" t="s">
        <v>51</v>
      </c>
      <c r="D45" s="33" t="s">
        <v>51</v>
      </c>
      <c r="E45" s="33"/>
      <c r="F45" s="33"/>
      <c r="H45" s="19"/>
      <c r="I45" s="19"/>
    </row>
    <row r="46" spans="1:9" x14ac:dyDescent="0.25">
      <c r="A46" s="50" t="s">
        <v>89</v>
      </c>
      <c r="B46" s="30">
        <v>1485707</v>
      </c>
      <c r="C46" s="15">
        <v>46450</v>
      </c>
      <c r="D46" s="33">
        <v>1439256</v>
      </c>
      <c r="E46" s="33"/>
      <c r="F46" s="33"/>
      <c r="H46" s="19"/>
      <c r="I46" s="19"/>
    </row>
    <row r="47" spans="1:9" x14ac:dyDescent="0.25">
      <c r="A47" s="50" t="s">
        <v>90</v>
      </c>
      <c r="B47" s="31">
        <v>748189</v>
      </c>
      <c r="C47" s="15">
        <v>64020</v>
      </c>
      <c r="D47" s="33">
        <v>684170</v>
      </c>
      <c r="E47" s="33"/>
      <c r="F47" s="33"/>
      <c r="H47" s="19"/>
      <c r="I47" s="19"/>
    </row>
    <row r="48" spans="1:9" x14ac:dyDescent="0.25">
      <c r="A48" s="50" t="s">
        <v>91</v>
      </c>
      <c r="B48" s="30">
        <v>623253</v>
      </c>
      <c r="C48" s="15">
        <v>37109</v>
      </c>
      <c r="D48" s="33">
        <v>586144</v>
      </c>
      <c r="E48" s="33"/>
      <c r="F48" s="33"/>
      <c r="H48" s="19"/>
      <c r="I48" s="19"/>
    </row>
    <row r="49" spans="1:9" x14ac:dyDescent="0.25">
      <c r="A49" s="50" t="s">
        <v>92</v>
      </c>
      <c r="B49" s="30">
        <v>1474397</v>
      </c>
      <c r="C49" s="15">
        <v>22921</v>
      </c>
      <c r="D49" s="33">
        <v>1451476</v>
      </c>
      <c r="E49" s="33"/>
      <c r="F49" s="33"/>
      <c r="H49" s="19"/>
      <c r="I49" s="19"/>
    </row>
    <row r="50" spans="1:9" x14ac:dyDescent="0.25">
      <c r="A50" s="50" t="s">
        <v>93</v>
      </c>
      <c r="B50" s="30">
        <v>1462045</v>
      </c>
      <c r="C50" s="15">
        <v>111621</v>
      </c>
      <c r="D50" s="33">
        <v>1350424</v>
      </c>
      <c r="E50" s="33"/>
      <c r="F50" s="33"/>
      <c r="H50" s="19"/>
      <c r="I50" s="19"/>
    </row>
    <row r="51" spans="1:9" x14ac:dyDescent="0.25">
      <c r="A51" s="50" t="s">
        <v>94</v>
      </c>
      <c r="B51" s="30">
        <v>2480806</v>
      </c>
      <c r="C51" s="15">
        <v>145782</v>
      </c>
      <c r="D51" s="33">
        <v>2335024</v>
      </c>
      <c r="E51" s="33"/>
      <c r="F51" s="33"/>
      <c r="H51" s="19"/>
      <c r="I51" s="19"/>
    </row>
    <row r="52" spans="1:9" x14ac:dyDescent="0.25">
      <c r="A52" s="50" t="s">
        <v>95</v>
      </c>
      <c r="B52" s="30" t="s">
        <v>51</v>
      </c>
      <c r="C52" s="15" t="s">
        <v>51</v>
      </c>
      <c r="D52" s="33" t="s">
        <v>51</v>
      </c>
      <c r="E52" s="33"/>
      <c r="F52" s="33"/>
      <c r="H52" s="19"/>
      <c r="I52" s="19"/>
    </row>
    <row r="53" spans="1:9" x14ac:dyDescent="0.25">
      <c r="A53" s="50" t="s">
        <v>96</v>
      </c>
      <c r="B53" s="30">
        <v>157218</v>
      </c>
      <c r="C53" s="15">
        <v>20048</v>
      </c>
      <c r="D53" s="33">
        <v>137171</v>
      </c>
      <c r="E53" s="33"/>
      <c r="F53" s="33"/>
      <c r="H53" s="19"/>
      <c r="I53" s="19"/>
    </row>
    <row r="54" spans="1:9" x14ac:dyDescent="0.25">
      <c r="A54" s="50" t="s">
        <v>97</v>
      </c>
      <c r="B54" s="31">
        <v>190580</v>
      </c>
      <c r="C54" s="15">
        <v>9057</v>
      </c>
      <c r="D54" s="33">
        <v>181522</v>
      </c>
      <c r="E54" s="33"/>
      <c r="F54" s="33"/>
      <c r="H54" s="19"/>
      <c r="I54" s="19"/>
    </row>
    <row r="55" spans="1:9" x14ac:dyDescent="0.25">
      <c r="A55" s="50" t="s">
        <v>98</v>
      </c>
      <c r="B55" s="30">
        <v>578587</v>
      </c>
      <c r="C55" s="15">
        <v>5617</v>
      </c>
      <c r="D55" s="33">
        <v>572970</v>
      </c>
      <c r="E55" s="33"/>
      <c r="F55" s="33"/>
      <c r="H55" s="19"/>
      <c r="I55" s="19"/>
    </row>
    <row r="56" spans="1:9" x14ac:dyDescent="0.25">
      <c r="A56" s="50" t="s">
        <v>99</v>
      </c>
      <c r="B56" s="30">
        <v>304543</v>
      </c>
      <c r="C56" s="15">
        <v>12470</v>
      </c>
      <c r="D56" s="33">
        <v>292073</v>
      </c>
      <c r="E56" s="33"/>
      <c r="F56" s="33"/>
      <c r="H56" s="19"/>
      <c r="I56" s="19"/>
    </row>
    <row r="57" spans="1:9" x14ac:dyDescent="0.25">
      <c r="A57" s="50" t="s">
        <v>100</v>
      </c>
      <c r="B57" s="30">
        <v>1467170</v>
      </c>
      <c r="C57" s="15">
        <v>138349</v>
      </c>
      <c r="D57" s="33">
        <v>1328821</v>
      </c>
      <c r="E57" s="33"/>
      <c r="F57" s="33"/>
      <c r="H57" s="19"/>
      <c r="I57" s="19"/>
    </row>
    <row r="58" spans="1:9" x14ac:dyDescent="0.25">
      <c r="A58" s="50" t="s">
        <v>101</v>
      </c>
      <c r="B58" s="30" t="s">
        <v>51</v>
      </c>
      <c r="C58" s="15" t="s">
        <v>51</v>
      </c>
      <c r="D58" s="33" t="s">
        <v>51</v>
      </c>
      <c r="E58" s="33"/>
      <c r="F58" s="33"/>
      <c r="H58" s="19"/>
      <c r="I58" s="19"/>
    </row>
    <row r="59" spans="1:9" x14ac:dyDescent="0.25">
      <c r="A59" s="50" t="s">
        <v>102</v>
      </c>
      <c r="B59" s="30">
        <v>1280003</v>
      </c>
      <c r="C59" s="15">
        <v>84146</v>
      </c>
      <c r="D59" s="33">
        <v>1195857</v>
      </c>
      <c r="E59" s="33"/>
      <c r="F59" s="33"/>
      <c r="H59" s="19"/>
      <c r="I59" s="19"/>
    </row>
    <row r="60" spans="1:9" x14ac:dyDescent="0.25">
      <c r="A60" s="50" t="s">
        <v>103</v>
      </c>
      <c r="B60" s="31">
        <v>1136646</v>
      </c>
      <c r="C60" s="15">
        <v>112076</v>
      </c>
      <c r="D60" s="33">
        <v>1024570</v>
      </c>
      <c r="E60" s="33"/>
      <c r="F60" s="33"/>
      <c r="H60" s="19"/>
      <c r="I60" s="19"/>
    </row>
    <row r="61" spans="1:9" x14ac:dyDescent="0.25">
      <c r="A61" s="50" t="s">
        <v>104</v>
      </c>
      <c r="B61" s="30">
        <v>477789</v>
      </c>
      <c r="C61" s="15">
        <v>7023</v>
      </c>
      <c r="D61" s="33">
        <v>470766</v>
      </c>
      <c r="E61" s="33"/>
      <c r="F61" s="33"/>
      <c r="H61" s="19"/>
      <c r="I61" s="19"/>
    </row>
    <row r="62" spans="1:9" x14ac:dyDescent="0.25">
      <c r="A62" s="50" t="s">
        <v>105</v>
      </c>
      <c r="B62" s="30" t="s">
        <v>51</v>
      </c>
      <c r="C62" s="15" t="s">
        <v>51</v>
      </c>
      <c r="D62" s="33" t="s">
        <v>51</v>
      </c>
      <c r="E62" s="33"/>
      <c r="F62" s="33"/>
      <c r="H62" s="19"/>
      <c r="I62" s="19"/>
    </row>
    <row r="63" spans="1:9" x14ac:dyDescent="0.25">
      <c r="A63" s="50" t="s">
        <v>106</v>
      </c>
      <c r="B63" s="30">
        <v>1166410</v>
      </c>
      <c r="C63" s="15">
        <v>191213</v>
      </c>
      <c r="D63" s="33">
        <v>975196</v>
      </c>
      <c r="E63" s="33"/>
      <c r="F63" s="33"/>
      <c r="H63" s="19"/>
      <c r="I63" s="19"/>
    </row>
    <row r="64" spans="1:9" x14ac:dyDescent="0.25">
      <c r="A64" s="50" t="s">
        <v>107</v>
      </c>
      <c r="B64" s="31">
        <v>387411</v>
      </c>
      <c r="C64" s="15">
        <v>31445</v>
      </c>
      <c r="D64" s="33">
        <v>355966</v>
      </c>
      <c r="E64" s="33"/>
      <c r="F64" s="33"/>
      <c r="H64" s="19"/>
      <c r="I64" s="19"/>
    </row>
    <row r="65" spans="1:9" x14ac:dyDescent="0.25">
      <c r="A65" s="50" t="s">
        <v>108</v>
      </c>
      <c r="B65" s="30">
        <v>1441635</v>
      </c>
      <c r="C65" s="15">
        <v>52387</v>
      </c>
      <c r="D65" s="33">
        <v>1389248</v>
      </c>
      <c r="E65" s="33"/>
      <c r="F65" s="33"/>
      <c r="H65" s="19"/>
      <c r="I65" s="19"/>
    </row>
    <row r="66" spans="1:9" x14ac:dyDescent="0.25">
      <c r="A66" s="50" t="s">
        <v>109</v>
      </c>
      <c r="B66" s="30">
        <v>912045</v>
      </c>
      <c r="C66" s="15">
        <v>142911</v>
      </c>
      <c r="D66" s="33">
        <v>769133</v>
      </c>
      <c r="E66" s="33"/>
      <c r="F66" s="33"/>
      <c r="H66" s="19"/>
      <c r="I66" s="19"/>
    </row>
    <row r="67" spans="1:9" x14ac:dyDescent="0.25">
      <c r="A67" s="50" t="s">
        <v>110</v>
      </c>
      <c r="B67" s="30">
        <v>407448</v>
      </c>
      <c r="C67" s="15">
        <v>18804</v>
      </c>
      <c r="D67" s="33">
        <v>388644</v>
      </c>
      <c r="E67" s="33"/>
      <c r="F67" s="33"/>
      <c r="H67" s="19"/>
      <c r="I67" s="19"/>
    </row>
    <row r="68" spans="1:9" x14ac:dyDescent="0.25">
      <c r="A68" s="50" t="s">
        <v>111</v>
      </c>
      <c r="B68" s="30">
        <v>401458</v>
      </c>
      <c r="C68" s="15">
        <v>17750</v>
      </c>
      <c r="D68" s="33">
        <v>383709</v>
      </c>
      <c r="E68" s="33"/>
      <c r="F68" s="33"/>
      <c r="H68" s="19"/>
      <c r="I68" s="19"/>
    </row>
    <row r="69" spans="1:9" x14ac:dyDescent="0.25">
      <c r="A69" s="50" t="s">
        <v>112</v>
      </c>
      <c r="B69" s="30">
        <v>1400151</v>
      </c>
      <c r="C69" s="15">
        <v>11010</v>
      </c>
      <c r="D69" s="33">
        <v>1389141</v>
      </c>
      <c r="E69" s="33"/>
      <c r="F69" s="33"/>
      <c r="H69" s="19"/>
      <c r="I69" s="19"/>
    </row>
    <row r="70" spans="1:9" x14ac:dyDescent="0.25">
      <c r="A70" s="50" t="s">
        <v>113</v>
      </c>
      <c r="B70" s="30">
        <v>80437</v>
      </c>
      <c r="C70" s="15">
        <v>4861</v>
      </c>
      <c r="D70" s="33">
        <v>75575</v>
      </c>
      <c r="E70" s="33"/>
      <c r="F70" s="33"/>
      <c r="H70" s="19"/>
      <c r="I70" s="19"/>
    </row>
    <row r="71" spans="1:9" x14ac:dyDescent="0.25">
      <c r="A71" s="50" t="s">
        <v>114</v>
      </c>
      <c r="B71" s="30">
        <v>316616</v>
      </c>
      <c r="C71" s="15">
        <v>12680</v>
      </c>
      <c r="D71" s="33">
        <v>303938</v>
      </c>
      <c r="E71" s="33"/>
      <c r="F71" s="33"/>
      <c r="H71" s="19"/>
      <c r="I71" s="19"/>
    </row>
    <row r="72" spans="1:9" x14ac:dyDescent="0.25">
      <c r="A72" s="50" t="s">
        <v>115</v>
      </c>
      <c r="B72" s="30">
        <v>85074</v>
      </c>
      <c r="C72" s="15">
        <v>4818</v>
      </c>
      <c r="D72" s="33">
        <v>80256</v>
      </c>
      <c r="E72" s="33"/>
      <c r="F72" s="33"/>
      <c r="H72" s="19"/>
      <c r="I72" s="19"/>
    </row>
    <row r="73" spans="1:9" x14ac:dyDescent="0.25">
      <c r="A73" s="50" t="s">
        <v>116</v>
      </c>
      <c r="B73" s="30">
        <v>892105</v>
      </c>
      <c r="C73" s="15">
        <v>15684</v>
      </c>
      <c r="D73" s="33">
        <v>876419</v>
      </c>
      <c r="E73" s="33"/>
      <c r="F73" s="33"/>
      <c r="H73" s="19"/>
      <c r="I73" s="19"/>
    </row>
    <row r="74" spans="1:9" x14ac:dyDescent="0.25">
      <c r="A74" s="50" t="s">
        <v>117</v>
      </c>
      <c r="B74" s="30">
        <v>1474724</v>
      </c>
      <c r="C74" s="15">
        <v>167209</v>
      </c>
      <c r="D74" s="33">
        <v>1307515</v>
      </c>
      <c r="E74" s="33"/>
      <c r="F74" s="33"/>
      <c r="H74" s="19"/>
      <c r="I74" s="19"/>
    </row>
    <row r="75" spans="1:9" x14ac:dyDescent="0.25">
      <c r="A75" s="50" t="s">
        <v>118</v>
      </c>
      <c r="B75" s="30">
        <v>1219617</v>
      </c>
      <c r="C75" s="15">
        <v>190533</v>
      </c>
      <c r="D75" s="33">
        <v>1029084</v>
      </c>
      <c r="E75" s="33"/>
      <c r="F75" s="33"/>
      <c r="H75" s="19"/>
      <c r="I75" s="19"/>
    </row>
    <row r="76" spans="1:9" x14ac:dyDescent="0.25">
      <c r="A76" s="50" t="s">
        <v>119</v>
      </c>
      <c r="B76" s="30">
        <v>3561552</v>
      </c>
      <c r="C76" s="15">
        <v>423864</v>
      </c>
      <c r="D76" s="33">
        <v>3137688</v>
      </c>
      <c r="E76" s="33"/>
      <c r="F76" s="33"/>
      <c r="H76" s="19"/>
      <c r="I76" s="19"/>
    </row>
    <row r="77" spans="1:9" x14ac:dyDescent="0.25">
      <c r="A77" s="50" t="s">
        <v>120</v>
      </c>
      <c r="B77" s="30">
        <v>1343707</v>
      </c>
      <c r="C77" s="15">
        <v>64206</v>
      </c>
      <c r="D77" s="33">
        <v>1279498</v>
      </c>
      <c r="E77" s="33"/>
      <c r="F77" s="33"/>
      <c r="H77" s="19"/>
      <c r="I77" s="19"/>
    </row>
    <row r="78" spans="1:9" x14ac:dyDescent="0.25">
      <c r="A78" s="50" t="s">
        <v>121</v>
      </c>
      <c r="B78" s="30">
        <v>866077</v>
      </c>
      <c r="C78" s="15">
        <v>114607</v>
      </c>
      <c r="D78" s="33">
        <v>751470</v>
      </c>
      <c r="E78" s="33"/>
      <c r="F78" s="33"/>
      <c r="H78" s="19"/>
      <c r="I78" s="19"/>
    </row>
    <row r="79" spans="1:9" x14ac:dyDescent="0.25">
      <c r="A79" s="50" t="s">
        <v>122</v>
      </c>
      <c r="B79" s="30">
        <v>716260</v>
      </c>
      <c r="C79" s="15">
        <v>44386</v>
      </c>
      <c r="D79" s="33">
        <v>671874</v>
      </c>
      <c r="E79" s="33"/>
      <c r="F79" s="33"/>
      <c r="H79" s="19"/>
      <c r="I79" s="19"/>
    </row>
    <row r="80" spans="1:9" x14ac:dyDescent="0.25">
      <c r="A80" s="50" t="s">
        <v>123</v>
      </c>
      <c r="B80" s="30">
        <v>1659086</v>
      </c>
      <c r="C80" s="15">
        <v>96047</v>
      </c>
      <c r="D80" s="33">
        <v>1563039</v>
      </c>
      <c r="E80" s="33"/>
      <c r="F80" s="33"/>
      <c r="H80" s="19"/>
      <c r="I80" s="19"/>
    </row>
    <row r="81" spans="1:9" x14ac:dyDescent="0.25">
      <c r="A81" s="50" t="s">
        <v>124</v>
      </c>
      <c r="B81" s="30">
        <v>587697</v>
      </c>
      <c r="C81" s="15">
        <v>24173</v>
      </c>
      <c r="D81" s="33">
        <v>563524</v>
      </c>
      <c r="E81" s="33"/>
      <c r="F81" s="33"/>
      <c r="H81" s="19"/>
      <c r="I81" s="19"/>
    </row>
    <row r="82" spans="1:9" x14ac:dyDescent="0.25">
      <c r="A82" s="50" t="s">
        <v>125</v>
      </c>
      <c r="B82" s="30">
        <v>1517930</v>
      </c>
      <c r="C82" s="15">
        <v>119938</v>
      </c>
      <c r="D82" s="33">
        <v>1397993</v>
      </c>
      <c r="E82" s="33"/>
      <c r="F82" s="33"/>
      <c r="H82" s="19"/>
      <c r="I82" s="19"/>
    </row>
    <row r="83" spans="1:9" x14ac:dyDescent="0.25">
      <c r="A83" s="50" t="s">
        <v>126</v>
      </c>
      <c r="B83" s="30">
        <v>404068</v>
      </c>
      <c r="C83" s="15">
        <v>4628</v>
      </c>
      <c r="D83" s="33">
        <v>399439</v>
      </c>
      <c r="E83" s="33"/>
      <c r="F83" s="33"/>
      <c r="H83" s="19"/>
      <c r="I83" s="19"/>
    </row>
    <row r="84" spans="1:9" x14ac:dyDescent="0.25">
      <c r="A84" s="50" t="s">
        <v>127</v>
      </c>
      <c r="B84" s="30">
        <v>1361925</v>
      </c>
      <c r="C84" s="15">
        <v>28179</v>
      </c>
      <c r="D84" s="33">
        <v>1333746</v>
      </c>
      <c r="E84" s="33"/>
      <c r="F84" s="33"/>
      <c r="H84" s="19"/>
      <c r="I84" s="19"/>
    </row>
    <row r="85" spans="1:9" x14ac:dyDescent="0.25">
      <c r="A85" s="50" t="s">
        <v>128</v>
      </c>
      <c r="B85" s="30">
        <v>272501</v>
      </c>
      <c r="C85" s="15">
        <v>9809</v>
      </c>
      <c r="D85" s="33">
        <v>262695</v>
      </c>
      <c r="E85" s="33"/>
      <c r="F85" s="33"/>
      <c r="H85" s="19"/>
      <c r="I85" s="19"/>
    </row>
    <row r="86" spans="1:9" x14ac:dyDescent="0.25">
      <c r="A86" s="50" t="s">
        <v>129</v>
      </c>
      <c r="B86" s="30" t="s">
        <v>51</v>
      </c>
      <c r="C86" s="15" t="s">
        <v>51</v>
      </c>
      <c r="D86" s="33" t="s">
        <v>51</v>
      </c>
      <c r="E86" s="33"/>
      <c r="F86" s="33"/>
      <c r="H86" s="19"/>
      <c r="I86" s="19"/>
    </row>
    <row r="87" spans="1:9" x14ac:dyDescent="0.25">
      <c r="A87" s="50" t="s">
        <v>130</v>
      </c>
      <c r="B87" s="30">
        <v>757918</v>
      </c>
      <c r="C87" s="15">
        <v>7021</v>
      </c>
      <c r="D87" s="33">
        <v>750897</v>
      </c>
      <c r="E87" s="33"/>
      <c r="F87" s="33"/>
      <c r="H87" s="19"/>
      <c r="I87" s="19"/>
    </row>
    <row r="88" spans="1:9" x14ac:dyDescent="0.25">
      <c r="A88" s="50" t="s">
        <v>131</v>
      </c>
      <c r="B88" s="31">
        <v>343546</v>
      </c>
      <c r="C88" s="15">
        <v>52799</v>
      </c>
      <c r="D88" s="33">
        <v>290747</v>
      </c>
      <c r="E88" s="33"/>
      <c r="F88" s="33"/>
      <c r="H88" s="19"/>
      <c r="I88" s="19"/>
    </row>
    <row r="89" spans="1:9" x14ac:dyDescent="0.25">
      <c r="A89" s="50" t="s">
        <v>132</v>
      </c>
      <c r="B89" s="30">
        <v>901709</v>
      </c>
      <c r="C89" s="15">
        <v>96978</v>
      </c>
      <c r="D89" s="33">
        <v>804732</v>
      </c>
      <c r="E89" s="33"/>
      <c r="F89" s="33"/>
      <c r="H89" s="19"/>
      <c r="I89" s="19"/>
    </row>
    <row r="90" spans="1:9" x14ac:dyDescent="0.25">
      <c r="A90" s="50" t="s">
        <v>133</v>
      </c>
      <c r="B90" s="30">
        <v>7080104</v>
      </c>
      <c r="C90" s="15">
        <v>695603</v>
      </c>
      <c r="D90" s="33">
        <v>6384501</v>
      </c>
      <c r="E90" s="33"/>
      <c r="F90" s="33"/>
      <c r="H90" s="19"/>
      <c r="I90" s="19"/>
    </row>
    <row r="91" spans="1:9" x14ac:dyDescent="0.25">
      <c r="A91" s="50" t="s">
        <v>134</v>
      </c>
      <c r="B91" s="30">
        <v>79670</v>
      </c>
      <c r="C91" s="15">
        <v>9594</v>
      </c>
      <c r="D91" s="33">
        <v>70076</v>
      </c>
      <c r="E91" s="33"/>
      <c r="F91" s="33"/>
      <c r="H91" s="19"/>
      <c r="I91" s="19"/>
    </row>
    <row r="92" spans="1:9" x14ac:dyDescent="0.25">
      <c r="A92" s="50" t="s">
        <v>135</v>
      </c>
      <c r="B92" s="30">
        <v>1278754</v>
      </c>
      <c r="C92" s="15">
        <v>156998</v>
      </c>
      <c r="D92" s="33">
        <v>1121755</v>
      </c>
      <c r="E92" s="33"/>
      <c r="F92" s="33"/>
      <c r="H92" s="19"/>
      <c r="I92" s="19"/>
    </row>
    <row r="93" spans="1:9" x14ac:dyDescent="0.25">
      <c r="A93" s="50" t="s">
        <v>136</v>
      </c>
      <c r="B93" s="30">
        <v>449597</v>
      </c>
      <c r="C93" s="15">
        <v>22314</v>
      </c>
      <c r="D93" s="33">
        <v>427282</v>
      </c>
      <c r="E93" s="33"/>
      <c r="F93" s="33"/>
      <c r="H93" s="19"/>
      <c r="I93" s="19"/>
    </row>
    <row r="94" spans="1:9" x14ac:dyDescent="0.25">
      <c r="A94" s="50" t="s">
        <v>137</v>
      </c>
      <c r="B94" s="30">
        <v>644422</v>
      </c>
      <c r="C94" s="15">
        <v>58341</v>
      </c>
      <c r="D94" s="33">
        <v>586085</v>
      </c>
      <c r="E94" s="33"/>
      <c r="F94" s="33"/>
      <c r="H94" s="19"/>
      <c r="I94" s="19"/>
    </row>
    <row r="95" spans="1:9" x14ac:dyDescent="0.25">
      <c r="A95" s="50" t="s">
        <v>138</v>
      </c>
      <c r="B95" s="30">
        <v>1694865</v>
      </c>
      <c r="C95" s="15">
        <v>193874</v>
      </c>
      <c r="D95" s="33">
        <v>1500991</v>
      </c>
      <c r="E95" s="33"/>
      <c r="F95" s="33"/>
      <c r="H95" s="19"/>
      <c r="I95" s="19"/>
    </row>
    <row r="96" spans="1:9" x14ac:dyDescent="0.25">
      <c r="A96" s="50" t="s">
        <v>139</v>
      </c>
      <c r="B96" s="30">
        <v>20681</v>
      </c>
      <c r="C96" s="15">
        <v>15459</v>
      </c>
      <c r="D96" s="33">
        <v>5225</v>
      </c>
      <c r="E96" s="33"/>
      <c r="F96" s="33"/>
      <c r="H96" s="19"/>
      <c r="I96" s="19"/>
    </row>
    <row r="97" spans="1:9" x14ac:dyDescent="0.25">
      <c r="A97" s="50" t="s">
        <v>140</v>
      </c>
      <c r="B97" s="30">
        <v>364241</v>
      </c>
      <c r="C97" s="15">
        <v>22493</v>
      </c>
      <c r="D97" s="33">
        <v>341750</v>
      </c>
      <c r="E97" s="33"/>
      <c r="F97" s="33"/>
      <c r="H97" s="19"/>
      <c r="I97" s="19"/>
    </row>
    <row r="98" spans="1:9" x14ac:dyDescent="0.25">
      <c r="A98" s="50" t="s">
        <v>197</v>
      </c>
      <c r="B98" s="30">
        <v>-13468248</v>
      </c>
      <c r="C98" s="15" t="s">
        <v>51</v>
      </c>
      <c r="D98" s="33">
        <v>-13468248</v>
      </c>
      <c r="E98" s="33"/>
      <c r="F98" s="33"/>
      <c r="H98" s="19"/>
      <c r="I98" s="19"/>
    </row>
    <row r="99" spans="1:9" x14ac:dyDescent="0.25">
      <c r="A99" s="50" t="s">
        <v>141</v>
      </c>
      <c r="B99" s="30">
        <v>130966093</v>
      </c>
      <c r="C99" s="15">
        <v>18106527</v>
      </c>
      <c r="D99" s="33">
        <v>112859570</v>
      </c>
    </row>
    <row r="100" spans="1:9" x14ac:dyDescent="0.25">
      <c r="A100" s="50" t="s">
        <v>142</v>
      </c>
      <c r="B100" s="30"/>
    </row>
    <row r="101" spans="1:9" x14ac:dyDescent="0.25">
      <c r="A101" s="52" t="s">
        <v>143</v>
      </c>
      <c r="B101" s="52"/>
    </row>
    <row r="102" spans="1:9" x14ac:dyDescent="0.25">
      <c r="A102" s="51" t="s">
        <v>144</v>
      </c>
      <c r="B102" s="51"/>
    </row>
    <row r="103" spans="1:9" x14ac:dyDescent="0.25">
      <c r="A103" s="51"/>
      <c r="B103" s="51"/>
    </row>
    <row r="104" spans="1:9" x14ac:dyDescent="0.25">
      <c r="A104" s="51" t="s">
        <v>145</v>
      </c>
      <c r="B104" s="51"/>
    </row>
    <row r="105" spans="1:9" x14ac:dyDescent="0.25">
      <c r="A105" s="52" t="s">
        <v>146</v>
      </c>
      <c r="B105" s="52"/>
    </row>
    <row r="106" spans="1:9" x14ac:dyDescent="0.25">
      <c r="A106" s="51"/>
      <c r="B106" s="51"/>
    </row>
    <row r="107" spans="1:9" x14ac:dyDescent="0.25">
      <c r="A107" s="51" t="s">
        <v>147</v>
      </c>
      <c r="B107" s="51"/>
    </row>
    <row r="108" spans="1:9" x14ac:dyDescent="0.25">
      <c r="A108" s="51" t="s">
        <v>148</v>
      </c>
      <c r="B108" s="51"/>
    </row>
    <row r="109" spans="1:9" x14ac:dyDescent="0.25">
      <c r="A109" s="51" t="s">
        <v>149</v>
      </c>
      <c r="B109" s="51"/>
    </row>
    <row r="110" spans="1:9" x14ac:dyDescent="0.25">
      <c r="A110" s="51" t="s">
        <v>150</v>
      </c>
      <c r="B110" s="51"/>
    </row>
    <row r="111" spans="1:9" x14ac:dyDescent="0.25">
      <c r="A111" s="51" t="s">
        <v>151</v>
      </c>
      <c r="B111" s="51"/>
    </row>
    <row r="112" spans="1:9" x14ac:dyDescent="0.25">
      <c r="A112" s="51" t="s">
        <v>152</v>
      </c>
      <c r="B112" s="51"/>
    </row>
    <row r="113" spans="1:2" x14ac:dyDescent="0.25">
      <c r="A113" s="51" t="s">
        <v>153</v>
      </c>
      <c r="B113" s="51"/>
    </row>
    <row r="114" spans="1:2" x14ac:dyDescent="0.25">
      <c r="A114" s="51"/>
      <c r="B114" s="51"/>
    </row>
    <row r="115" spans="1:2" x14ac:dyDescent="0.25">
      <c r="A115" s="51" t="s">
        <v>154</v>
      </c>
      <c r="B115" s="51"/>
    </row>
    <row r="116" spans="1:2" x14ac:dyDescent="0.25">
      <c r="A116" s="51"/>
      <c r="B116" s="51"/>
    </row>
    <row r="117" spans="1:2" x14ac:dyDescent="0.25">
      <c r="A117" s="51" t="s">
        <v>155</v>
      </c>
      <c r="B117" s="51"/>
    </row>
    <row r="118" spans="1:2" x14ac:dyDescent="0.25">
      <c r="A118" s="51" t="s">
        <v>198</v>
      </c>
      <c r="B118" s="51"/>
    </row>
    <row r="119" spans="1:2" x14ac:dyDescent="0.25">
      <c r="A119" s="51"/>
      <c r="B119" s="51"/>
    </row>
    <row r="120" spans="1:2" x14ac:dyDescent="0.25">
      <c r="A120" s="51" t="s">
        <v>157</v>
      </c>
      <c r="B120" s="51"/>
    </row>
    <row r="121" spans="1:2" x14ac:dyDescent="0.25">
      <c r="A121" s="51" t="s">
        <v>199</v>
      </c>
      <c r="B121" s="51"/>
    </row>
    <row r="122" spans="1:2" x14ac:dyDescent="0.25">
      <c r="A122" s="51" t="s">
        <v>200</v>
      </c>
      <c r="B122" s="51"/>
    </row>
    <row r="123" spans="1:2" x14ac:dyDescent="0.25">
      <c r="A123" s="51" t="s">
        <v>201</v>
      </c>
      <c r="B123" s="51"/>
    </row>
    <row r="124" spans="1:2" x14ac:dyDescent="0.25">
      <c r="A124" s="51"/>
      <c r="B124" s="51"/>
    </row>
    <row r="125" spans="1:2" x14ac:dyDescent="0.25">
      <c r="A125" s="51" t="s">
        <v>159</v>
      </c>
      <c r="B125" s="51"/>
    </row>
    <row r="126" spans="1:2" x14ac:dyDescent="0.25">
      <c r="A126" s="51" t="s">
        <v>160</v>
      </c>
      <c r="B126" s="51"/>
    </row>
    <row r="127" spans="1:2" x14ac:dyDescent="0.25">
      <c r="A127" s="53" t="s">
        <v>161</v>
      </c>
      <c r="B127" s="53"/>
    </row>
    <row r="128" spans="1:2" x14ac:dyDescent="0.25">
      <c r="A128" s="51" t="s">
        <v>162</v>
      </c>
      <c r="B128" s="51"/>
    </row>
    <row r="129" spans="1:2" x14ac:dyDescent="0.25">
      <c r="A129" s="51"/>
      <c r="B129" s="51"/>
    </row>
    <row r="130" spans="1:2" x14ac:dyDescent="0.25">
      <c r="A130" s="49"/>
      <c r="B130" s="31"/>
    </row>
    <row r="131" spans="1:2" x14ac:dyDescent="0.25">
      <c r="A131" s="49"/>
      <c r="B131" s="31"/>
    </row>
  </sheetData>
  <mergeCells count="2">
    <mergeCell ref="A3:B3"/>
    <mergeCell ref="A4:A5"/>
  </mergeCells>
  <hyperlinks>
    <hyperlink ref="A1" location="Index!A1" display="Index" xr:uid="{00000000-0004-0000-3200-000000000000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M128"/>
  <sheetViews>
    <sheetView workbookViewId="0"/>
  </sheetViews>
  <sheetFormatPr defaultRowHeight="15" x14ac:dyDescent="0.25"/>
  <cols>
    <col min="1" max="1" width="65.5703125" style="58" customWidth="1"/>
    <col min="2" max="4" width="13" style="57" customWidth="1"/>
    <col min="5" max="5" width="9.140625" style="58" customWidth="1"/>
    <col min="6" max="8" width="13" style="57" customWidth="1"/>
    <col min="9" max="9" width="9.140625" style="58"/>
    <col min="10" max="10" width="33" style="58" customWidth="1"/>
    <col min="11" max="16384" width="9.140625" style="58"/>
  </cols>
  <sheetData>
    <row r="1" spans="1:13" x14ac:dyDescent="0.25">
      <c r="A1" s="56" t="s">
        <v>35</v>
      </c>
    </row>
    <row r="3" spans="1:13" ht="15" customHeight="1" x14ac:dyDescent="0.25">
      <c r="A3" s="110" t="s">
        <v>207</v>
      </c>
      <c r="B3" s="110"/>
      <c r="C3" s="59"/>
      <c r="D3" s="59"/>
      <c r="F3" s="60" t="s">
        <v>306</v>
      </c>
      <c r="G3" s="61"/>
      <c r="H3" s="61"/>
      <c r="I3" s="62"/>
      <c r="J3" s="61"/>
    </row>
    <row r="4" spans="1:13" x14ac:dyDescent="0.25">
      <c r="A4" s="111" t="s">
        <v>206</v>
      </c>
      <c r="B4" s="63"/>
      <c r="C4" s="63"/>
      <c r="D4" s="63"/>
    </row>
    <row r="5" spans="1:13" x14ac:dyDescent="0.25">
      <c r="A5" s="111"/>
      <c r="B5" s="63"/>
      <c r="C5" s="63"/>
      <c r="D5" s="63"/>
    </row>
    <row r="6" spans="1:13" x14ac:dyDescent="0.25">
      <c r="A6" s="64" t="s">
        <v>208</v>
      </c>
      <c r="B6" s="65" t="s">
        <v>297</v>
      </c>
      <c r="C6" s="65" t="s">
        <v>298</v>
      </c>
      <c r="D6" s="65" t="s">
        <v>299</v>
      </c>
      <c r="F6" s="65" t="s">
        <v>297</v>
      </c>
      <c r="G6" s="65" t="s">
        <v>298</v>
      </c>
      <c r="H6" s="65" t="s">
        <v>299</v>
      </c>
      <c r="K6" s="57" t="s">
        <v>297</v>
      </c>
      <c r="L6" s="57" t="s">
        <v>298</v>
      </c>
      <c r="M6" s="57" t="s">
        <v>299</v>
      </c>
    </row>
    <row r="7" spans="1:13" x14ac:dyDescent="0.25">
      <c r="A7" s="66" t="s">
        <v>49</v>
      </c>
      <c r="B7" s="67">
        <f>+K7</f>
        <v>2999</v>
      </c>
      <c r="C7" s="67">
        <f t="shared" ref="C7:D7" si="0">+L7</f>
        <v>2137</v>
      </c>
      <c r="D7" s="67">
        <f t="shared" si="0"/>
        <v>5136</v>
      </c>
      <c r="F7" s="68">
        <f>+B7/Population!$B7*1000</f>
        <v>88.991097922848667</v>
      </c>
      <c r="G7" s="68">
        <f>+C7/Population!$B7*1000</f>
        <v>63.412462908011861</v>
      </c>
      <c r="H7" s="68">
        <f>+D7/Population!$B7*1000</f>
        <v>152.40356083086053</v>
      </c>
      <c r="J7" s="69" t="s">
        <v>209</v>
      </c>
      <c r="K7" s="70">
        <v>2999</v>
      </c>
      <c r="L7" s="70">
        <v>2137</v>
      </c>
      <c r="M7" s="70">
        <v>5136</v>
      </c>
    </row>
    <row r="8" spans="1:13" x14ac:dyDescent="0.25">
      <c r="A8" s="66" t="s">
        <v>50</v>
      </c>
      <c r="B8" s="67">
        <f t="shared" ref="B8:B71" si="1">+K8</f>
        <v>13347</v>
      </c>
      <c r="C8" s="67">
        <f t="shared" ref="C8:C71" si="2">+L8</f>
        <v>1405</v>
      </c>
      <c r="D8" s="67">
        <f t="shared" ref="D8:D71" si="3">+M8</f>
        <v>14753</v>
      </c>
      <c r="F8" s="68" t="e">
        <f>+B8/Population!$B8*1000</f>
        <v>#DIV/0!</v>
      </c>
      <c r="G8" s="68" t="e">
        <f>+C8/Population!$B8*1000</f>
        <v>#DIV/0!</v>
      </c>
      <c r="H8" s="68" t="e">
        <f>+D8/Population!$B8*1000</f>
        <v>#DIV/0!</v>
      </c>
      <c r="J8" s="69" t="s">
        <v>210</v>
      </c>
      <c r="K8" s="70">
        <v>13347</v>
      </c>
      <c r="L8" s="70">
        <v>1405</v>
      </c>
      <c r="M8" s="70">
        <v>14753</v>
      </c>
    </row>
    <row r="9" spans="1:13" x14ac:dyDescent="0.25">
      <c r="A9" s="66" t="s">
        <v>52</v>
      </c>
      <c r="B9" s="67">
        <f t="shared" si="1"/>
        <v>14575</v>
      </c>
      <c r="C9" s="67">
        <f t="shared" si="2"/>
        <v>1405</v>
      </c>
      <c r="D9" s="67">
        <f t="shared" si="3"/>
        <v>15981</v>
      </c>
      <c r="F9" s="68">
        <f>+B9/Population!$B9*1000</f>
        <v>9.0281219028741333</v>
      </c>
      <c r="G9" s="68">
        <f>+C9/Population!$B9*1000</f>
        <v>0.87029236868186322</v>
      </c>
      <c r="H9" s="68">
        <f>+D9/Population!$B9*1000</f>
        <v>9.8990336967294343</v>
      </c>
      <c r="J9" s="58" t="s">
        <v>52</v>
      </c>
      <c r="K9" s="58">
        <f>+K10</f>
        <v>14575</v>
      </c>
      <c r="L9" s="58">
        <f t="shared" ref="L9:M9" si="4">+L10</f>
        <v>1405</v>
      </c>
      <c r="M9" s="58">
        <f t="shared" si="4"/>
        <v>15981</v>
      </c>
    </row>
    <row r="10" spans="1:13" x14ac:dyDescent="0.25">
      <c r="A10" s="66" t="s">
        <v>53</v>
      </c>
      <c r="B10" s="67">
        <f t="shared" si="1"/>
        <v>14575</v>
      </c>
      <c r="C10" s="67">
        <f t="shared" si="2"/>
        <v>1405</v>
      </c>
      <c r="D10" s="67">
        <f t="shared" si="3"/>
        <v>15981</v>
      </c>
      <c r="F10" s="68">
        <f>+B10/Population!$B10*1000</f>
        <v>9.0281219028741333</v>
      </c>
      <c r="G10" s="68">
        <f>+C10/Population!$B10*1000</f>
        <v>0.87029236868186322</v>
      </c>
      <c r="H10" s="68">
        <f>+D10/Population!$B10*1000</f>
        <v>9.8990336967294343</v>
      </c>
      <c r="J10" s="69" t="s">
        <v>211</v>
      </c>
      <c r="K10" s="70">
        <v>14575</v>
      </c>
      <c r="L10" s="70">
        <v>1405</v>
      </c>
      <c r="M10" s="70">
        <v>15981</v>
      </c>
    </row>
    <row r="11" spans="1:13" x14ac:dyDescent="0.25">
      <c r="A11" s="66" t="s">
        <v>54</v>
      </c>
      <c r="B11" s="67">
        <f t="shared" si="1"/>
        <v>0</v>
      </c>
      <c r="C11" s="67">
        <f t="shared" si="2"/>
        <v>0</v>
      </c>
      <c r="D11" s="67">
        <f t="shared" si="3"/>
        <v>0</v>
      </c>
      <c r="F11" s="68" t="e">
        <f>+B11/Population!$B11*1000</f>
        <v>#DIV/0!</v>
      </c>
      <c r="G11" s="68" t="e">
        <f>+C11/Population!$B11*1000</f>
        <v>#DIV/0!</v>
      </c>
      <c r="H11" s="68" t="e">
        <f>+D11/Population!$B11*1000</f>
        <v>#DIV/0!</v>
      </c>
    </row>
    <row r="12" spans="1:13" x14ac:dyDescent="0.25">
      <c r="A12" s="66" t="s">
        <v>55</v>
      </c>
      <c r="B12" s="67">
        <f t="shared" si="1"/>
        <v>0</v>
      </c>
      <c r="C12" s="67">
        <f t="shared" si="2"/>
        <v>0</v>
      </c>
      <c r="D12" s="67">
        <f t="shared" si="3"/>
        <v>0</v>
      </c>
      <c r="F12" s="68" t="e">
        <f>+B12/Population!$B12*1000</f>
        <v>#DIV/0!</v>
      </c>
      <c r="G12" s="68" t="e">
        <f>+C12/Population!$B12*1000</f>
        <v>#DIV/0!</v>
      </c>
      <c r="H12" s="68" t="e">
        <f>+D12/Population!$B12*1000</f>
        <v>#DIV/0!</v>
      </c>
    </row>
    <row r="13" spans="1:13" x14ac:dyDescent="0.25">
      <c r="A13" s="66" t="s">
        <v>56</v>
      </c>
      <c r="B13" s="67">
        <f t="shared" si="1"/>
        <v>0</v>
      </c>
      <c r="C13" s="67">
        <f t="shared" si="2"/>
        <v>0</v>
      </c>
      <c r="D13" s="67">
        <f t="shared" si="3"/>
        <v>0</v>
      </c>
      <c r="F13" s="68" t="e">
        <f>+B13/Population!$B13*1000</f>
        <v>#DIV/0!</v>
      </c>
      <c r="G13" s="68" t="e">
        <f>+C13/Population!$B13*1000</f>
        <v>#DIV/0!</v>
      </c>
      <c r="H13" s="68" t="e">
        <f>+D13/Population!$B13*1000</f>
        <v>#DIV/0!</v>
      </c>
    </row>
    <row r="14" spans="1:13" x14ac:dyDescent="0.25">
      <c r="A14" s="66" t="s">
        <v>57</v>
      </c>
      <c r="B14" s="67">
        <f t="shared" si="1"/>
        <v>8070</v>
      </c>
      <c r="C14" s="67">
        <f t="shared" si="2"/>
        <v>1331</v>
      </c>
      <c r="D14" s="67">
        <f t="shared" si="3"/>
        <v>9401</v>
      </c>
      <c r="F14" s="68">
        <f>+B14/Population!$B14*1000</f>
        <v>27.495741056218058</v>
      </c>
      <c r="G14" s="68">
        <f>+C14/Population!$B14*1000</f>
        <v>4.5349233390119252</v>
      </c>
      <c r="H14" s="68">
        <f>+D14/Population!$B14*1000</f>
        <v>32.030664395229984</v>
      </c>
      <c r="J14" s="69" t="s">
        <v>212</v>
      </c>
      <c r="K14" s="70">
        <v>8070</v>
      </c>
      <c r="L14" s="70">
        <v>1331</v>
      </c>
      <c r="M14" s="70">
        <v>9401</v>
      </c>
    </row>
    <row r="15" spans="1:13" x14ac:dyDescent="0.25">
      <c r="A15" s="66" t="s">
        <v>58</v>
      </c>
      <c r="B15" s="67">
        <f t="shared" si="1"/>
        <v>640</v>
      </c>
      <c r="C15" s="67">
        <f t="shared" si="2"/>
        <v>569</v>
      </c>
      <c r="D15" s="67">
        <f t="shared" si="3"/>
        <v>1210</v>
      </c>
      <c r="F15" s="68">
        <f>+B15/Population!$B15*1000</f>
        <v>62.745098039215684</v>
      </c>
      <c r="G15" s="68">
        <f>+C15/Population!$B15*1000</f>
        <v>55.7843137254902</v>
      </c>
      <c r="H15" s="68">
        <f>+D15/Population!$B15*1000</f>
        <v>118.62745098039215</v>
      </c>
      <c r="J15" s="69" t="s">
        <v>213</v>
      </c>
      <c r="K15" s="70">
        <v>640</v>
      </c>
      <c r="L15" s="70">
        <v>569</v>
      </c>
      <c r="M15" s="70">
        <v>1210</v>
      </c>
    </row>
    <row r="16" spans="1:13" x14ac:dyDescent="0.25">
      <c r="A16" s="66" t="s">
        <v>59</v>
      </c>
      <c r="B16" s="67">
        <f t="shared" si="1"/>
        <v>19138</v>
      </c>
      <c r="C16" s="67">
        <f t="shared" si="2"/>
        <v>10747</v>
      </c>
      <c r="D16" s="67">
        <f t="shared" si="3"/>
        <v>29886</v>
      </c>
      <c r="F16" s="68">
        <f>+B16/Population!$B16*1000</f>
        <v>31.901983663943991</v>
      </c>
      <c r="G16" s="68">
        <f>+C16/Population!$B16*1000</f>
        <v>17.914652442073681</v>
      </c>
      <c r="H16" s="68">
        <f>+D16/Population!$B16*1000</f>
        <v>49.818303050508419</v>
      </c>
      <c r="J16" s="69" t="s">
        <v>214</v>
      </c>
      <c r="K16" s="70">
        <v>19138</v>
      </c>
      <c r="L16" s="70">
        <v>10747</v>
      </c>
      <c r="M16" s="70">
        <v>29886</v>
      </c>
    </row>
    <row r="17" spans="1:13" x14ac:dyDescent="0.25">
      <c r="A17" s="66" t="s">
        <v>60</v>
      </c>
      <c r="B17" s="67">
        <f t="shared" si="1"/>
        <v>571</v>
      </c>
      <c r="C17" s="67">
        <f t="shared" si="2"/>
        <v>315</v>
      </c>
      <c r="D17" s="67">
        <f t="shared" si="3"/>
        <v>886</v>
      </c>
      <c r="F17" s="68">
        <f>+B17/Population!$B17*1000</f>
        <v>64.157303370786508</v>
      </c>
      <c r="G17" s="68">
        <f>+C17/Population!$B17*1000</f>
        <v>35.393258426966291</v>
      </c>
      <c r="H17" s="68">
        <f>+D17/Population!$B17*1000</f>
        <v>99.550561797752806</v>
      </c>
      <c r="J17" s="69" t="s">
        <v>215</v>
      </c>
      <c r="K17" s="70">
        <v>571</v>
      </c>
      <c r="L17" s="70">
        <v>315</v>
      </c>
      <c r="M17" s="70">
        <v>886</v>
      </c>
    </row>
    <row r="18" spans="1:13" x14ac:dyDescent="0.25">
      <c r="A18" s="66" t="s">
        <v>61</v>
      </c>
      <c r="B18" s="67">
        <f t="shared" si="1"/>
        <v>1682</v>
      </c>
      <c r="C18" s="67">
        <f t="shared" si="2"/>
        <v>613</v>
      </c>
      <c r="D18" s="67">
        <f t="shared" si="3"/>
        <v>2295</v>
      </c>
      <c r="F18" s="68">
        <f>+B18/Population!$B18*1000</f>
        <v>123.67647058823529</v>
      </c>
      <c r="G18" s="68">
        <f>+C18/Population!$B18*1000</f>
        <v>45.07352941176471</v>
      </c>
      <c r="H18" s="68">
        <f>+D18/Population!$B18*1000</f>
        <v>168.75</v>
      </c>
      <c r="J18" s="69" t="s">
        <v>216</v>
      </c>
      <c r="K18" s="70">
        <v>1682</v>
      </c>
      <c r="L18" s="70">
        <v>613</v>
      </c>
      <c r="M18" s="70">
        <v>2295</v>
      </c>
    </row>
    <row r="19" spans="1:13" x14ac:dyDescent="0.25">
      <c r="A19" s="66" t="s">
        <v>62</v>
      </c>
      <c r="B19" s="67">
        <f t="shared" si="1"/>
        <v>1040</v>
      </c>
      <c r="C19" s="67">
        <f t="shared" si="2"/>
        <v>2165</v>
      </c>
      <c r="D19" s="67">
        <f t="shared" si="3"/>
        <v>3205</v>
      </c>
      <c r="F19" s="68">
        <f>+B19/Population!$B19*1000</f>
        <v>52.791878172588831</v>
      </c>
      <c r="G19" s="68">
        <f>+C19/Population!$B19*1000</f>
        <v>109.89847715736042</v>
      </c>
      <c r="H19" s="68">
        <f>+D19/Population!$B19*1000</f>
        <v>162.69035532994926</v>
      </c>
      <c r="J19" s="69" t="s">
        <v>300</v>
      </c>
      <c r="K19" s="70">
        <v>1040</v>
      </c>
      <c r="L19" s="70">
        <v>2165</v>
      </c>
      <c r="M19" s="70">
        <v>3205</v>
      </c>
    </row>
    <row r="20" spans="1:13" x14ac:dyDescent="0.25">
      <c r="A20" s="66" t="s">
        <v>63</v>
      </c>
      <c r="B20" s="67">
        <f t="shared" si="1"/>
        <v>0</v>
      </c>
      <c r="C20" s="67">
        <f t="shared" si="2"/>
        <v>0</v>
      </c>
      <c r="D20" s="67">
        <f t="shared" si="3"/>
        <v>0</v>
      </c>
      <c r="F20" s="68">
        <f>+B20/Population!$B20*1000</f>
        <v>0</v>
      </c>
      <c r="G20" s="68">
        <f>+C20/Population!$B20*1000</f>
        <v>0</v>
      </c>
      <c r="H20" s="68">
        <f>+D20/Population!$B20*1000</f>
        <v>0</v>
      </c>
    </row>
    <row r="21" spans="1:13" x14ac:dyDescent="0.25">
      <c r="A21" s="66" t="s">
        <v>64</v>
      </c>
      <c r="B21" s="67">
        <f t="shared" si="1"/>
        <v>4022</v>
      </c>
      <c r="C21" s="67">
        <f t="shared" si="2"/>
        <v>356</v>
      </c>
      <c r="D21" s="67">
        <f t="shared" si="3"/>
        <v>4378</v>
      </c>
      <c r="F21" s="68">
        <f>+B21/Population!$B21*1000</f>
        <v>10.728194185116031</v>
      </c>
      <c r="G21" s="68">
        <f>+C21/Population!$B21*1000</f>
        <v>0.94958655641504397</v>
      </c>
      <c r="H21" s="68">
        <f>+D21/Population!$B21*1000</f>
        <v>11.677780741531075</v>
      </c>
      <c r="J21" s="69" t="s">
        <v>217</v>
      </c>
      <c r="K21" s="70">
        <v>4022</v>
      </c>
      <c r="L21" s="70">
        <v>356</v>
      </c>
      <c r="M21" s="70">
        <v>4378</v>
      </c>
    </row>
    <row r="22" spans="1:13" x14ac:dyDescent="0.25">
      <c r="A22" s="66" t="s">
        <v>65</v>
      </c>
      <c r="B22" s="67">
        <f t="shared" si="1"/>
        <v>1673</v>
      </c>
      <c r="C22" s="67">
        <f t="shared" si="2"/>
        <v>2987</v>
      </c>
      <c r="D22" s="67">
        <f t="shared" si="3"/>
        <v>4661</v>
      </c>
      <c r="F22" s="68">
        <f>+B22/Population!$B22*1000</f>
        <v>95.873925501432652</v>
      </c>
      <c r="G22" s="68">
        <f>+C22/Population!$B22*1000</f>
        <v>171.17478510028653</v>
      </c>
      <c r="H22" s="68">
        <f>+D22/Population!$B22*1000</f>
        <v>267.10601719197706</v>
      </c>
      <c r="J22" s="69" t="s">
        <v>301</v>
      </c>
      <c r="K22" s="70">
        <v>1673</v>
      </c>
      <c r="L22" s="70">
        <v>2987</v>
      </c>
      <c r="M22" s="70">
        <v>4661</v>
      </c>
    </row>
    <row r="23" spans="1:13" x14ac:dyDescent="0.25">
      <c r="A23" s="66" t="s">
        <v>66</v>
      </c>
      <c r="B23" s="67">
        <f t="shared" si="1"/>
        <v>2083</v>
      </c>
      <c r="C23" s="67">
        <f t="shared" si="2"/>
        <v>917</v>
      </c>
      <c r="D23" s="67">
        <f t="shared" si="3"/>
        <v>2999</v>
      </c>
      <c r="F23" s="68">
        <f>+B23/Population!$B23*1000</f>
        <v>16.401574803149607</v>
      </c>
      <c r="G23" s="68">
        <f>+C23/Population!$B23*1000</f>
        <v>7.2204724409448815</v>
      </c>
      <c r="H23" s="68">
        <f>+D23/Population!$B23*1000</f>
        <v>23.614173228346456</v>
      </c>
      <c r="J23" s="69" t="s">
        <v>302</v>
      </c>
      <c r="K23" s="70">
        <v>2083</v>
      </c>
      <c r="L23" s="70">
        <v>917</v>
      </c>
      <c r="M23" s="70">
        <v>2999</v>
      </c>
    </row>
    <row r="24" spans="1:13" x14ac:dyDescent="0.25">
      <c r="A24" s="66" t="s">
        <v>67</v>
      </c>
      <c r="B24" s="67">
        <f t="shared" si="1"/>
        <v>1726</v>
      </c>
      <c r="C24" s="67">
        <f t="shared" si="2"/>
        <v>3289</v>
      </c>
      <c r="D24" s="67">
        <f t="shared" si="3"/>
        <v>5014</v>
      </c>
      <c r="F24" s="68">
        <f>+B24/Population!$B24*1000</f>
        <v>27.838709677419356</v>
      </c>
      <c r="G24" s="68">
        <f>+C24/Population!$B24*1000</f>
        <v>53.048387096774192</v>
      </c>
      <c r="H24" s="68">
        <f>+D24/Population!$B24*1000</f>
        <v>80.870967741935488</v>
      </c>
      <c r="J24" s="69" t="s">
        <v>218</v>
      </c>
      <c r="K24" s="70">
        <v>1726</v>
      </c>
      <c r="L24" s="70">
        <v>3289</v>
      </c>
      <c r="M24" s="70">
        <v>5014</v>
      </c>
    </row>
    <row r="25" spans="1:13" x14ac:dyDescent="0.25">
      <c r="A25" s="66" t="s">
        <v>68</v>
      </c>
      <c r="B25" s="67">
        <f t="shared" si="1"/>
        <v>0</v>
      </c>
      <c r="C25" s="67">
        <f t="shared" si="2"/>
        <v>0</v>
      </c>
      <c r="D25" s="67">
        <f t="shared" si="3"/>
        <v>0</v>
      </c>
      <c r="F25" s="68" t="e">
        <f>+B25/Population!$B25*1000</f>
        <v>#DIV/0!</v>
      </c>
      <c r="G25" s="68" t="e">
        <f>+C25/Population!$B25*1000</f>
        <v>#DIV/0!</v>
      </c>
      <c r="H25" s="68" t="e">
        <f>+D25/Population!$B25*1000</f>
        <v>#DIV/0!</v>
      </c>
    </row>
    <row r="26" spans="1:13" x14ac:dyDescent="0.25">
      <c r="A26" s="66" t="s">
        <v>69</v>
      </c>
      <c r="B26" s="67">
        <f t="shared" si="1"/>
        <v>1598</v>
      </c>
      <c r="C26" s="67">
        <f t="shared" si="2"/>
        <v>1336</v>
      </c>
      <c r="D26" s="67">
        <f t="shared" si="3"/>
        <v>2934</v>
      </c>
      <c r="F26" s="68">
        <f>+B26/Population!$B26*1000</f>
        <v>33.430962343096233</v>
      </c>
      <c r="G26" s="68">
        <f>+C26/Population!$B26*1000</f>
        <v>27.94979079497908</v>
      </c>
      <c r="H26" s="68">
        <f>+D26/Population!$B26*1000</f>
        <v>61.380753138075313</v>
      </c>
      <c r="J26" s="69" t="s">
        <v>219</v>
      </c>
      <c r="K26" s="70">
        <v>1598</v>
      </c>
      <c r="L26" s="70">
        <v>1336</v>
      </c>
      <c r="M26" s="70">
        <v>2934</v>
      </c>
    </row>
    <row r="27" spans="1:13" x14ac:dyDescent="0.25">
      <c r="A27" s="66" t="s">
        <v>70</v>
      </c>
      <c r="B27" s="67">
        <f t="shared" si="1"/>
        <v>687</v>
      </c>
      <c r="C27" s="67">
        <f t="shared" si="2"/>
        <v>924</v>
      </c>
      <c r="D27" s="67">
        <f t="shared" si="3"/>
        <v>1611</v>
      </c>
      <c r="F27" s="68">
        <f>+B27/Population!$B27*1000</f>
        <v>55.180722891566269</v>
      </c>
      <c r="G27" s="68">
        <f>+C27/Population!$B27*1000</f>
        <v>74.216867469879517</v>
      </c>
      <c r="H27" s="68">
        <f>+D27/Population!$B27*1000</f>
        <v>129.39759036144579</v>
      </c>
      <c r="J27" s="69" t="s">
        <v>221</v>
      </c>
      <c r="K27" s="70">
        <v>687</v>
      </c>
      <c r="L27" s="70">
        <v>924</v>
      </c>
      <c r="M27" s="70">
        <v>1611</v>
      </c>
    </row>
    <row r="28" spans="1:13" x14ac:dyDescent="0.25">
      <c r="A28" s="66" t="s">
        <v>71</v>
      </c>
      <c r="B28" s="67">
        <f t="shared" si="1"/>
        <v>7206</v>
      </c>
      <c r="C28" s="67">
        <f t="shared" si="2"/>
        <v>1097</v>
      </c>
      <c r="D28" s="67">
        <f t="shared" si="3"/>
        <v>8302</v>
      </c>
      <c r="F28" s="68">
        <f>+B28/Population!$B28*1000</f>
        <v>14.274960380348654</v>
      </c>
      <c r="G28" s="68">
        <f>+C28/Population!$B28*1000</f>
        <v>2.1731378763866878</v>
      </c>
      <c r="H28" s="68">
        <f>+D28/Population!$B28*1000</f>
        <v>16.446117274167985</v>
      </c>
      <c r="J28" s="69" t="s">
        <v>291</v>
      </c>
      <c r="K28" s="70">
        <v>7206</v>
      </c>
      <c r="L28" s="70">
        <v>1097</v>
      </c>
      <c r="M28" s="70">
        <v>8302</v>
      </c>
    </row>
    <row r="29" spans="1:13" x14ac:dyDescent="0.25">
      <c r="A29" s="66" t="s">
        <v>72</v>
      </c>
      <c r="B29" s="67">
        <f t="shared" si="1"/>
        <v>687</v>
      </c>
      <c r="C29" s="67">
        <f t="shared" si="2"/>
        <v>270</v>
      </c>
      <c r="D29" s="67">
        <f t="shared" si="3"/>
        <v>957</v>
      </c>
      <c r="F29" s="68">
        <f>+B29/Population!$B29*1000</f>
        <v>50.701107011070114</v>
      </c>
      <c r="G29" s="68">
        <f>+C29/Population!$B29*1000</f>
        <v>19.926199261992622</v>
      </c>
      <c r="H29" s="68">
        <f>+D29/Population!$B29*1000</f>
        <v>70.627306273062729</v>
      </c>
      <c r="J29" s="69" t="s">
        <v>222</v>
      </c>
      <c r="K29" s="70">
        <v>687</v>
      </c>
      <c r="L29" s="70">
        <v>270</v>
      </c>
      <c r="M29" s="70">
        <v>957</v>
      </c>
    </row>
    <row r="30" spans="1:13" x14ac:dyDescent="0.25">
      <c r="A30" s="66" t="s">
        <v>73</v>
      </c>
      <c r="B30" s="67">
        <f t="shared" si="1"/>
        <v>1328</v>
      </c>
      <c r="C30" s="67">
        <f t="shared" si="2"/>
        <v>7</v>
      </c>
      <c r="D30" s="67">
        <f t="shared" si="3"/>
        <v>1335</v>
      </c>
      <c r="F30" s="68">
        <f>+B30/Population!$B30*1000</f>
        <v>8.2382133995037226</v>
      </c>
      <c r="G30" s="68">
        <f>+C30/Population!$B30*1000</f>
        <v>4.3424317617866005E-2</v>
      </c>
      <c r="H30" s="68">
        <f>+D30/Population!$B30*1000</f>
        <v>8.2816377171215869</v>
      </c>
      <c r="J30" s="69" t="s">
        <v>223</v>
      </c>
      <c r="K30" s="70">
        <v>1328</v>
      </c>
      <c r="L30" s="70">
        <v>7</v>
      </c>
      <c r="M30" s="70">
        <v>1335</v>
      </c>
    </row>
    <row r="31" spans="1:13" x14ac:dyDescent="0.25">
      <c r="A31" s="66" t="s">
        <v>74</v>
      </c>
      <c r="B31" s="67">
        <f t="shared" si="1"/>
        <v>2588</v>
      </c>
      <c r="C31" s="67">
        <f t="shared" si="2"/>
        <v>593</v>
      </c>
      <c r="D31" s="67">
        <f t="shared" si="3"/>
        <v>3181</v>
      </c>
      <c r="F31" s="68">
        <f>+B31/Population!$B31*1000</f>
        <v>32.926208651399492</v>
      </c>
      <c r="G31" s="68">
        <f>+C31/Population!$B31*1000</f>
        <v>7.5445292620865141</v>
      </c>
      <c r="H31" s="68">
        <f>+D31/Population!$B31*1000</f>
        <v>40.470737913486005</v>
      </c>
      <c r="J31" s="69" t="s">
        <v>224</v>
      </c>
      <c r="K31" s="70">
        <v>2588</v>
      </c>
      <c r="L31" s="70">
        <v>593</v>
      </c>
      <c r="M31" s="70">
        <v>3181</v>
      </c>
    </row>
    <row r="32" spans="1:13" x14ac:dyDescent="0.25">
      <c r="A32" s="66" t="s">
        <v>75</v>
      </c>
      <c r="B32" s="67">
        <f t="shared" si="1"/>
        <v>1026</v>
      </c>
      <c r="C32" s="67">
        <f t="shared" si="2"/>
        <v>139</v>
      </c>
      <c r="D32" s="67">
        <f t="shared" si="3"/>
        <v>1165</v>
      </c>
      <c r="F32" s="68">
        <f>+B32/Population!$B32*1000</f>
        <v>52.48081841432225</v>
      </c>
      <c r="G32" s="68">
        <f>+C32/Population!$B32*1000</f>
        <v>7.1099744245524299</v>
      </c>
      <c r="H32" s="68">
        <f>+D32/Population!$B32*1000</f>
        <v>59.590792838874684</v>
      </c>
      <c r="J32" s="69" t="s">
        <v>225</v>
      </c>
      <c r="K32" s="70">
        <v>1026</v>
      </c>
      <c r="L32" s="70">
        <v>139</v>
      </c>
      <c r="M32" s="70">
        <v>1165</v>
      </c>
    </row>
    <row r="33" spans="1:13" x14ac:dyDescent="0.25">
      <c r="A33" s="66" t="s">
        <v>76</v>
      </c>
      <c r="B33" s="67">
        <f t="shared" si="1"/>
        <v>6514</v>
      </c>
      <c r="C33" s="67">
        <f t="shared" si="2"/>
        <v>1917</v>
      </c>
      <c r="D33" s="67">
        <f t="shared" si="3"/>
        <v>8431</v>
      </c>
      <c r="F33" s="68">
        <f>+B33/Population!$B33*1000</f>
        <v>40.3343653250774</v>
      </c>
      <c r="G33" s="68">
        <f>+C33/Population!$B33*1000</f>
        <v>11.869969040247678</v>
      </c>
      <c r="H33" s="68">
        <f>+D33/Population!$B33*1000</f>
        <v>52.204334365325082</v>
      </c>
      <c r="J33" s="69" t="s">
        <v>226</v>
      </c>
      <c r="K33" s="70">
        <v>6514</v>
      </c>
      <c r="L33" s="70">
        <v>1917</v>
      </c>
      <c r="M33" s="70">
        <v>8431</v>
      </c>
    </row>
    <row r="34" spans="1:13" x14ac:dyDescent="0.25">
      <c r="A34" s="66" t="s">
        <v>77</v>
      </c>
      <c r="B34" s="67">
        <f t="shared" si="1"/>
        <v>1043</v>
      </c>
      <c r="C34" s="67">
        <f t="shared" si="2"/>
        <v>113</v>
      </c>
      <c r="D34" s="67">
        <f t="shared" si="3"/>
        <v>1155</v>
      </c>
      <c r="F34" s="68">
        <f>+B34/Population!$B34*1000</f>
        <v>32.695924764890286</v>
      </c>
      <c r="G34" s="68">
        <f>+C34/Population!$B34*1000</f>
        <v>3.542319749216301</v>
      </c>
      <c r="H34" s="68">
        <f>+D34/Population!$B34*1000</f>
        <v>36.206896551724142</v>
      </c>
      <c r="J34" s="69" t="s">
        <v>241</v>
      </c>
      <c r="K34" s="70">
        <v>1043</v>
      </c>
      <c r="L34" s="70">
        <v>113</v>
      </c>
      <c r="M34" s="70">
        <v>1155</v>
      </c>
    </row>
    <row r="35" spans="1:13" x14ac:dyDescent="0.25">
      <c r="A35" s="66" t="s">
        <v>78</v>
      </c>
      <c r="B35" s="67">
        <f t="shared" si="1"/>
        <v>1232</v>
      </c>
      <c r="C35" s="67">
        <f t="shared" si="2"/>
        <v>1688</v>
      </c>
      <c r="D35" s="67">
        <f t="shared" si="3"/>
        <v>2920</v>
      </c>
      <c r="F35" s="68">
        <f>+B35/Population!$B35*1000</f>
        <v>97.00787401574803</v>
      </c>
      <c r="G35" s="68">
        <f>+C35/Population!$B35*1000</f>
        <v>132.91338582677164</v>
      </c>
      <c r="H35" s="68">
        <f>+D35/Population!$B35*1000</f>
        <v>229.92125984251967</v>
      </c>
      <c r="J35" s="69" t="s">
        <v>242</v>
      </c>
      <c r="K35" s="70">
        <v>1232</v>
      </c>
      <c r="L35" s="70">
        <v>1688</v>
      </c>
      <c r="M35" s="70">
        <v>2920</v>
      </c>
    </row>
    <row r="36" spans="1:13" x14ac:dyDescent="0.25">
      <c r="A36" s="66" t="s">
        <v>79</v>
      </c>
      <c r="B36" s="67">
        <f t="shared" si="1"/>
        <v>964</v>
      </c>
      <c r="C36" s="67" t="str">
        <f t="shared" si="2"/>
        <v>-</v>
      </c>
      <c r="D36" s="67">
        <f t="shared" si="3"/>
        <v>964</v>
      </c>
      <c r="F36" s="68">
        <f>+B36/Population!$B36*1000</f>
        <v>9.3230174081237909</v>
      </c>
      <c r="G36" s="68" t="e">
        <f>+C36/Population!$B36*1000</f>
        <v>#VALUE!</v>
      </c>
      <c r="H36" s="68">
        <f>+D36/Population!$B36*1000</f>
        <v>9.3230174081237909</v>
      </c>
      <c r="J36" s="69" t="s">
        <v>243</v>
      </c>
      <c r="K36" s="70">
        <v>964</v>
      </c>
      <c r="L36" s="70" t="s">
        <v>228</v>
      </c>
      <c r="M36" s="70">
        <v>964</v>
      </c>
    </row>
    <row r="37" spans="1:13" x14ac:dyDescent="0.25">
      <c r="A37" s="66" t="s">
        <v>80</v>
      </c>
      <c r="B37" s="67">
        <f t="shared" si="1"/>
        <v>946</v>
      </c>
      <c r="C37" s="67">
        <f t="shared" si="2"/>
        <v>222</v>
      </c>
      <c r="D37" s="67">
        <f t="shared" si="3"/>
        <v>1168</v>
      </c>
      <c r="F37" s="68">
        <f>+B37/Population!$B37*1000</f>
        <v>17.294332723948813</v>
      </c>
      <c r="G37" s="68">
        <f>+C37/Population!$B37*1000</f>
        <v>4.0585009140767827</v>
      </c>
      <c r="H37" s="68">
        <f>+D37/Population!$B37*1000</f>
        <v>21.352833638025597</v>
      </c>
      <c r="J37" s="69" t="s">
        <v>244</v>
      </c>
      <c r="K37" s="70">
        <v>946</v>
      </c>
      <c r="L37" s="70">
        <v>222</v>
      </c>
      <c r="M37" s="70">
        <v>1168</v>
      </c>
    </row>
    <row r="38" spans="1:13" x14ac:dyDescent="0.25">
      <c r="A38" s="66" t="s">
        <v>81</v>
      </c>
      <c r="B38" s="67">
        <f t="shared" si="1"/>
        <v>212</v>
      </c>
      <c r="C38" s="67">
        <f t="shared" si="2"/>
        <v>120</v>
      </c>
      <c r="D38" s="67">
        <f t="shared" si="3"/>
        <v>332</v>
      </c>
      <c r="F38" s="68">
        <f>+B38/Population!$B38*1000</f>
        <v>56.836461126005361</v>
      </c>
      <c r="G38" s="68">
        <f>+C38/Population!$B38*1000</f>
        <v>32.171581769436997</v>
      </c>
      <c r="H38" s="68">
        <f>+D38/Population!$B38*1000</f>
        <v>89.008042895442358</v>
      </c>
      <c r="J38" s="69" t="s">
        <v>245</v>
      </c>
      <c r="K38" s="70">
        <v>212</v>
      </c>
      <c r="L38" s="70">
        <v>120</v>
      </c>
      <c r="M38" s="70">
        <v>332</v>
      </c>
    </row>
    <row r="39" spans="1:13" x14ac:dyDescent="0.25">
      <c r="A39" s="66" t="s">
        <v>82</v>
      </c>
      <c r="B39" s="67">
        <f t="shared" si="1"/>
        <v>880</v>
      </c>
      <c r="C39" s="67">
        <f t="shared" si="2"/>
        <v>1848</v>
      </c>
      <c r="D39" s="67">
        <f t="shared" si="3"/>
        <v>2728</v>
      </c>
      <c r="F39" s="68">
        <f>+B39/Population!$B39*1000</f>
        <v>40.552995391705075</v>
      </c>
      <c r="G39" s="68">
        <f>+C39/Population!$B39*1000</f>
        <v>85.161290322580641</v>
      </c>
      <c r="H39" s="68">
        <f>+D39/Population!$B39*1000</f>
        <v>125.71428571428572</v>
      </c>
      <c r="J39" s="69" t="s">
        <v>246</v>
      </c>
      <c r="K39" s="70">
        <v>880</v>
      </c>
      <c r="L39" s="70">
        <v>1848</v>
      </c>
      <c r="M39" s="70">
        <v>2728</v>
      </c>
    </row>
    <row r="40" spans="1:13" x14ac:dyDescent="0.25">
      <c r="A40" s="66" t="s">
        <v>83</v>
      </c>
      <c r="B40" s="67">
        <f t="shared" si="1"/>
        <v>793</v>
      </c>
      <c r="C40" s="67">
        <f t="shared" si="2"/>
        <v>20</v>
      </c>
      <c r="D40" s="67">
        <f t="shared" si="3"/>
        <v>812</v>
      </c>
      <c r="F40" s="68">
        <f>+B40/Population!$B40*1000</f>
        <v>15.220729366602688</v>
      </c>
      <c r="G40" s="68">
        <f>+C40/Population!$B40*1000</f>
        <v>0.38387715930902111</v>
      </c>
      <c r="H40" s="68">
        <f>+D40/Population!$B40*1000</f>
        <v>15.585412667946256</v>
      </c>
      <c r="J40" s="69" t="s">
        <v>247</v>
      </c>
      <c r="K40" s="70">
        <v>793</v>
      </c>
      <c r="L40" s="70">
        <v>20</v>
      </c>
      <c r="M40" s="70">
        <v>812</v>
      </c>
    </row>
    <row r="41" spans="1:13" x14ac:dyDescent="0.25">
      <c r="A41" s="66" t="s">
        <v>84</v>
      </c>
      <c r="B41" s="67">
        <f t="shared" si="1"/>
        <v>78</v>
      </c>
      <c r="C41" s="67">
        <f t="shared" si="2"/>
        <v>1</v>
      </c>
      <c r="D41" s="67">
        <f t="shared" si="3"/>
        <v>79</v>
      </c>
      <c r="F41" s="68">
        <f>+B41/Population!$B41*1000</f>
        <v>11.470588235294118</v>
      </c>
      <c r="G41" s="68">
        <f>+C41/Population!$B41*1000</f>
        <v>0.14705882352941174</v>
      </c>
      <c r="H41" s="68">
        <f>+D41/Population!$B41*1000</f>
        <v>11.617647058823529</v>
      </c>
      <c r="J41" s="69" t="s">
        <v>248</v>
      </c>
      <c r="K41" s="70">
        <v>78</v>
      </c>
      <c r="L41" s="70">
        <v>1</v>
      </c>
      <c r="M41" s="70">
        <v>79</v>
      </c>
    </row>
    <row r="42" spans="1:13" x14ac:dyDescent="0.25">
      <c r="A42" s="66" t="s">
        <v>85</v>
      </c>
      <c r="B42" s="67">
        <f t="shared" si="1"/>
        <v>429</v>
      </c>
      <c r="C42" s="67">
        <f t="shared" si="2"/>
        <v>1027</v>
      </c>
      <c r="D42" s="67">
        <f t="shared" si="3"/>
        <v>1456</v>
      </c>
      <c r="F42" s="68">
        <f>+B42/Population!$B42*1000</f>
        <v>94.911504424778755</v>
      </c>
      <c r="G42" s="68">
        <f>+C42/Population!$B42*1000</f>
        <v>227.21238938053099</v>
      </c>
      <c r="H42" s="68">
        <f>+D42/Population!$B42*1000</f>
        <v>322.12389380530976</v>
      </c>
      <c r="J42" s="69" t="s">
        <v>249</v>
      </c>
      <c r="K42" s="70">
        <v>429</v>
      </c>
      <c r="L42" s="70">
        <v>1027</v>
      </c>
      <c r="M42" s="70">
        <v>1456</v>
      </c>
    </row>
    <row r="43" spans="1:13" x14ac:dyDescent="0.25">
      <c r="A43" s="66" t="s">
        <v>86</v>
      </c>
      <c r="B43" s="67">
        <f t="shared" si="1"/>
        <v>1964</v>
      </c>
      <c r="C43" s="67">
        <f t="shared" si="2"/>
        <v>629</v>
      </c>
      <c r="D43" s="67">
        <f t="shared" si="3"/>
        <v>2593</v>
      </c>
      <c r="F43" s="68">
        <f>+B43/Population!$B43*1000</f>
        <v>65.90604026845638</v>
      </c>
      <c r="G43" s="68">
        <f>+C43/Population!$B43*1000</f>
        <v>21.107382550335569</v>
      </c>
      <c r="H43" s="68">
        <f>+D43/Population!$B43*1000</f>
        <v>87.013422818791938</v>
      </c>
      <c r="J43" s="69" t="s">
        <v>250</v>
      </c>
      <c r="K43" s="70">
        <v>1964</v>
      </c>
      <c r="L43" s="70">
        <v>629</v>
      </c>
      <c r="M43" s="70">
        <v>2593</v>
      </c>
    </row>
    <row r="44" spans="1:13" x14ac:dyDescent="0.25">
      <c r="A44" s="66" t="s">
        <v>87</v>
      </c>
      <c r="B44" s="67">
        <f t="shared" si="1"/>
        <v>11905</v>
      </c>
      <c r="C44" s="67">
        <f t="shared" si="2"/>
        <v>4097</v>
      </c>
      <c r="D44" s="67">
        <f t="shared" si="3"/>
        <v>15998</v>
      </c>
      <c r="F44" s="68">
        <f>+B44/Population!$B44*1000</f>
        <v>50.253271422541154</v>
      </c>
      <c r="G44" s="68">
        <f>+C44/Population!$B44*1000</f>
        <v>17.29421696918531</v>
      </c>
      <c r="H44" s="68">
        <f>+D44/Population!$B44*1000</f>
        <v>67.530603630223723</v>
      </c>
      <c r="J44" s="69" t="s">
        <v>251</v>
      </c>
      <c r="K44" s="70">
        <v>11905</v>
      </c>
      <c r="L44" s="70">
        <v>4097</v>
      </c>
      <c r="M44" s="70">
        <v>15998</v>
      </c>
    </row>
    <row r="45" spans="1:13" x14ac:dyDescent="0.25">
      <c r="A45" s="66" t="s">
        <v>88</v>
      </c>
      <c r="B45" s="67">
        <f t="shared" si="1"/>
        <v>0</v>
      </c>
      <c r="C45" s="67">
        <f t="shared" si="2"/>
        <v>0</v>
      </c>
      <c r="D45" s="67">
        <f t="shared" si="3"/>
        <v>0</v>
      </c>
      <c r="F45" s="68" t="e">
        <f>+B45/Population!$B45*1000</f>
        <v>#DIV/0!</v>
      </c>
      <c r="G45" s="68" t="e">
        <f>+C45/Population!$B45*1000</f>
        <v>#DIV/0!</v>
      </c>
      <c r="H45" s="68" t="e">
        <f>+D45/Population!$B45*1000</f>
        <v>#DIV/0!</v>
      </c>
    </row>
    <row r="46" spans="1:13" x14ac:dyDescent="0.25">
      <c r="A46" s="66" t="s">
        <v>89</v>
      </c>
      <c r="B46" s="67">
        <f t="shared" si="1"/>
        <v>1834</v>
      </c>
      <c r="C46" s="67">
        <f t="shared" si="2"/>
        <v>1261</v>
      </c>
      <c r="D46" s="67">
        <f t="shared" si="3"/>
        <v>3095</v>
      </c>
      <c r="F46" s="68">
        <f>+B46/Population!$B46*1000</f>
        <v>40.307692307692307</v>
      </c>
      <c r="G46" s="68">
        <f>+C46/Population!$B46*1000</f>
        <v>27.714285714285715</v>
      </c>
      <c r="H46" s="68">
        <f>+D46/Population!$B46*1000</f>
        <v>68.021978021978029</v>
      </c>
      <c r="J46" s="69" t="s">
        <v>252</v>
      </c>
      <c r="K46" s="70">
        <v>1834</v>
      </c>
      <c r="L46" s="70">
        <v>1261</v>
      </c>
      <c r="M46" s="70">
        <v>3095</v>
      </c>
    </row>
    <row r="47" spans="1:13" x14ac:dyDescent="0.25">
      <c r="A47" s="66" t="s">
        <v>90</v>
      </c>
      <c r="B47" s="67">
        <f t="shared" si="1"/>
        <v>978</v>
      </c>
      <c r="C47" s="67">
        <f t="shared" si="2"/>
        <v>315</v>
      </c>
      <c r="D47" s="67">
        <f t="shared" si="3"/>
        <v>1293</v>
      </c>
      <c r="F47" s="68">
        <f>+B47/Population!$B47*1000</f>
        <v>39.756097560975611</v>
      </c>
      <c r="G47" s="68">
        <f>+C47/Population!$B47*1000</f>
        <v>12.804878048780488</v>
      </c>
      <c r="H47" s="68">
        <f>+D47/Population!$B47*1000</f>
        <v>52.560975609756099</v>
      </c>
      <c r="J47" s="69" t="s">
        <v>254</v>
      </c>
      <c r="K47" s="70">
        <v>978</v>
      </c>
      <c r="L47" s="70">
        <v>315</v>
      </c>
      <c r="M47" s="70">
        <v>1293</v>
      </c>
    </row>
    <row r="48" spans="1:13" x14ac:dyDescent="0.25">
      <c r="A48" s="66" t="s">
        <v>91</v>
      </c>
      <c r="B48" s="67">
        <f t="shared" si="1"/>
        <v>1895</v>
      </c>
      <c r="C48" s="67">
        <f t="shared" si="2"/>
        <v>121</v>
      </c>
      <c r="D48" s="67">
        <f t="shared" si="3"/>
        <v>2016</v>
      </c>
      <c r="F48" s="68">
        <f>+B48/Population!$B48*1000</f>
        <v>55.571847507331377</v>
      </c>
      <c r="G48" s="68">
        <f>+C48/Population!$B48*1000</f>
        <v>3.5483870967741939</v>
      </c>
      <c r="H48" s="68">
        <f>+D48/Population!$B48*1000</f>
        <v>59.120234604105569</v>
      </c>
      <c r="J48" s="69" t="s">
        <v>255</v>
      </c>
      <c r="K48" s="70">
        <v>1895</v>
      </c>
      <c r="L48" s="70">
        <v>121</v>
      </c>
      <c r="M48" s="70">
        <v>2016</v>
      </c>
    </row>
    <row r="49" spans="1:13" x14ac:dyDescent="0.25">
      <c r="A49" s="66" t="s">
        <v>92</v>
      </c>
      <c r="B49" s="67">
        <f t="shared" si="1"/>
        <v>679</v>
      </c>
      <c r="C49" s="67" t="str">
        <f t="shared" si="2"/>
        <v>-</v>
      </c>
      <c r="D49" s="67">
        <f t="shared" si="3"/>
        <v>679</v>
      </c>
      <c r="F49" s="68">
        <f>+B49/Population!$B49*1000</f>
        <v>11.112929623567922</v>
      </c>
      <c r="G49" s="68" t="e">
        <f>+C49/Population!$B49*1000</f>
        <v>#VALUE!</v>
      </c>
      <c r="H49" s="68">
        <f>+D49/Population!$B49*1000</f>
        <v>11.112929623567922</v>
      </c>
      <c r="J49" s="69" t="s">
        <v>256</v>
      </c>
      <c r="K49" s="70">
        <v>679</v>
      </c>
      <c r="L49" s="70" t="s">
        <v>228</v>
      </c>
      <c r="M49" s="70">
        <v>679</v>
      </c>
    </row>
    <row r="50" spans="1:13" x14ac:dyDescent="0.25">
      <c r="A50" s="66" t="s">
        <v>93</v>
      </c>
      <c r="B50" s="67">
        <f t="shared" si="1"/>
        <v>543</v>
      </c>
      <c r="C50" s="67">
        <f t="shared" si="2"/>
        <v>66</v>
      </c>
      <c r="D50" s="67">
        <f t="shared" si="3"/>
        <v>609</v>
      </c>
      <c r="F50" s="68">
        <f>+B50/Population!$B50*1000</f>
        <v>10.731225296442689</v>
      </c>
      <c r="G50" s="68">
        <f>+C50/Population!$B50*1000</f>
        <v>1.3043478260869565</v>
      </c>
      <c r="H50" s="68">
        <f>+D50/Population!$B50*1000</f>
        <v>12.035573122529643</v>
      </c>
      <c r="J50" s="69" t="s">
        <v>257</v>
      </c>
      <c r="K50" s="70">
        <v>543</v>
      </c>
      <c r="L50" s="70">
        <v>66</v>
      </c>
      <c r="M50" s="70">
        <v>609</v>
      </c>
    </row>
    <row r="51" spans="1:13" x14ac:dyDescent="0.25">
      <c r="A51" s="66" t="s">
        <v>94</v>
      </c>
      <c r="B51" s="67">
        <f t="shared" si="1"/>
        <v>1752</v>
      </c>
      <c r="C51" s="67">
        <f t="shared" si="2"/>
        <v>169</v>
      </c>
      <c r="D51" s="67">
        <f t="shared" si="3"/>
        <v>1921</v>
      </c>
      <c r="F51" s="68">
        <f>+B51/Population!$B51*1000</f>
        <v>21.954887218045112</v>
      </c>
      <c r="G51" s="68">
        <f>+C51/Population!$B51*1000</f>
        <v>2.1177944862155389</v>
      </c>
      <c r="H51" s="68">
        <f>+D51/Population!$B51*1000</f>
        <v>24.072681704260653</v>
      </c>
      <c r="J51" s="69" t="s">
        <v>258</v>
      </c>
      <c r="K51" s="70">
        <v>1752</v>
      </c>
      <c r="L51" s="70">
        <v>169</v>
      </c>
      <c r="M51" s="70">
        <v>1921</v>
      </c>
    </row>
    <row r="52" spans="1:13" x14ac:dyDescent="0.25">
      <c r="A52" s="66" t="s">
        <v>95</v>
      </c>
      <c r="B52" s="67">
        <f t="shared" si="1"/>
        <v>0</v>
      </c>
      <c r="C52" s="67">
        <f t="shared" si="2"/>
        <v>0</v>
      </c>
      <c r="D52" s="67">
        <f t="shared" si="3"/>
        <v>0</v>
      </c>
      <c r="F52" s="68" t="e">
        <f>+B52/Population!$B52*1000</f>
        <v>#DIV/0!</v>
      </c>
      <c r="G52" s="68" t="e">
        <f>+C52/Population!$B52*1000</f>
        <v>#DIV/0!</v>
      </c>
      <c r="H52" s="68" t="e">
        <f>+D52/Population!$B52*1000</f>
        <v>#DIV/0!</v>
      </c>
    </row>
    <row r="53" spans="1:13" x14ac:dyDescent="0.25">
      <c r="A53" s="66" t="s">
        <v>96</v>
      </c>
      <c r="B53" s="67">
        <f t="shared" si="1"/>
        <v>6388</v>
      </c>
      <c r="C53" s="67">
        <f t="shared" si="2"/>
        <v>6350</v>
      </c>
      <c r="D53" s="67">
        <f t="shared" si="3"/>
        <v>12737</v>
      </c>
      <c r="F53" s="68">
        <f>+B53/Population!$B53*1000</f>
        <v>37.269544924154026</v>
      </c>
      <c r="G53" s="68">
        <f>+C53/Population!$B53*1000</f>
        <v>37.047841306884479</v>
      </c>
      <c r="H53" s="68">
        <f>+D53/Population!$B53*1000</f>
        <v>74.311551925320899</v>
      </c>
      <c r="J53" s="69" t="s">
        <v>259</v>
      </c>
      <c r="K53" s="70">
        <v>6388</v>
      </c>
      <c r="L53" s="70">
        <v>6350</v>
      </c>
      <c r="M53" s="70">
        <v>12737</v>
      </c>
    </row>
    <row r="54" spans="1:13" x14ac:dyDescent="0.25">
      <c r="A54" s="66" t="s">
        <v>97</v>
      </c>
      <c r="B54" s="67">
        <f t="shared" si="1"/>
        <v>348</v>
      </c>
      <c r="C54" s="67">
        <f t="shared" si="2"/>
        <v>325</v>
      </c>
      <c r="D54" s="67">
        <f t="shared" si="3"/>
        <v>673</v>
      </c>
      <c r="F54" s="68">
        <f>+B54/Population!$B54*1000</f>
        <v>39.455782312925166</v>
      </c>
      <c r="G54" s="68">
        <f>+C54/Population!$B54*1000</f>
        <v>36.848072562358276</v>
      </c>
      <c r="H54" s="68">
        <f>+D54/Population!$B54*1000</f>
        <v>76.303854875283449</v>
      </c>
      <c r="J54" s="69" t="s">
        <v>260</v>
      </c>
      <c r="K54" s="70">
        <v>348</v>
      </c>
      <c r="L54" s="70">
        <v>325</v>
      </c>
      <c r="M54" s="70">
        <v>673</v>
      </c>
    </row>
    <row r="55" spans="1:13" x14ac:dyDescent="0.25">
      <c r="A55" s="66" t="s">
        <v>98</v>
      </c>
      <c r="B55" s="67">
        <f t="shared" si="1"/>
        <v>9848</v>
      </c>
      <c r="C55" s="67">
        <f t="shared" si="2"/>
        <v>8061</v>
      </c>
      <c r="D55" s="67">
        <f t="shared" si="3"/>
        <v>17909</v>
      </c>
      <c r="F55" s="68">
        <f>+B55/Population!$B55*1000</f>
        <v>44.927007299270073</v>
      </c>
      <c r="G55" s="68">
        <f>+C55/Population!$B55*1000</f>
        <v>36.774635036496349</v>
      </c>
      <c r="H55" s="68">
        <f>+D55/Population!$B55*1000</f>
        <v>81.701642335766422</v>
      </c>
      <c r="J55" s="69" t="s">
        <v>305</v>
      </c>
      <c r="K55" s="70">
        <v>9848</v>
      </c>
      <c r="L55" s="70">
        <v>8061</v>
      </c>
      <c r="M55" s="70">
        <v>17909</v>
      </c>
    </row>
    <row r="56" spans="1:13" x14ac:dyDescent="0.25">
      <c r="A56" s="66" t="s">
        <v>99</v>
      </c>
      <c r="B56" s="67">
        <f t="shared" si="1"/>
        <v>1083</v>
      </c>
      <c r="C56" s="67">
        <f t="shared" si="2"/>
        <v>530</v>
      </c>
      <c r="D56" s="67">
        <f t="shared" si="3"/>
        <v>1613</v>
      </c>
      <c r="F56" s="68">
        <f>+B56/Population!$B56*1000</f>
        <v>108.51703406813627</v>
      </c>
      <c r="G56" s="68">
        <f>+C56/Population!$B56*1000</f>
        <v>53.106212424849694</v>
      </c>
      <c r="H56" s="68">
        <f>+D56/Population!$B56*1000</f>
        <v>161.62324649298597</v>
      </c>
      <c r="J56" s="69" t="s">
        <v>261</v>
      </c>
      <c r="K56" s="70">
        <v>1083</v>
      </c>
      <c r="L56" s="70">
        <v>530</v>
      </c>
      <c r="M56" s="70">
        <v>1613</v>
      </c>
    </row>
    <row r="57" spans="1:13" x14ac:dyDescent="0.25">
      <c r="A57" s="66" t="s">
        <v>100</v>
      </c>
      <c r="B57" s="67">
        <f t="shared" si="1"/>
        <v>1056</v>
      </c>
      <c r="C57" s="67">
        <f t="shared" si="2"/>
        <v>20</v>
      </c>
      <c r="D57" s="67">
        <f t="shared" si="3"/>
        <v>1076</v>
      </c>
      <c r="F57" s="68">
        <f>+B57/Population!$B57*1000</f>
        <v>12.23638470451912</v>
      </c>
      <c r="G57" s="68">
        <f>+C57/Population!$B57*1000</f>
        <v>0.23174971031286212</v>
      </c>
      <c r="H57" s="68">
        <f>+D57/Population!$B57*1000</f>
        <v>12.468134414831981</v>
      </c>
      <c r="J57" s="69" t="s">
        <v>262</v>
      </c>
      <c r="K57" s="70">
        <v>1056</v>
      </c>
      <c r="L57" s="70">
        <v>20</v>
      </c>
      <c r="M57" s="70">
        <v>1076</v>
      </c>
    </row>
    <row r="58" spans="1:13" x14ac:dyDescent="0.25">
      <c r="A58" s="66" t="s">
        <v>101</v>
      </c>
      <c r="B58" s="67">
        <f t="shared" si="1"/>
        <v>0</v>
      </c>
      <c r="C58" s="67">
        <f t="shared" si="2"/>
        <v>0</v>
      </c>
      <c r="D58" s="67">
        <f t="shared" si="3"/>
        <v>0</v>
      </c>
      <c r="F58" s="68" t="e">
        <f>+B58/Population!$B58*1000</f>
        <v>#DIV/0!</v>
      </c>
      <c r="G58" s="68" t="e">
        <f>+C58/Population!$B58*1000</f>
        <v>#DIV/0!</v>
      </c>
      <c r="H58" s="68" t="e">
        <f>+D58/Population!$B58*1000</f>
        <v>#DIV/0!</v>
      </c>
    </row>
    <row r="59" spans="1:13" x14ac:dyDescent="0.25">
      <c r="A59" s="66" t="s">
        <v>102</v>
      </c>
      <c r="B59" s="67">
        <f t="shared" si="1"/>
        <v>497</v>
      </c>
      <c r="C59" s="67">
        <f t="shared" si="2"/>
        <v>0</v>
      </c>
      <c r="D59" s="67">
        <f t="shared" si="3"/>
        <v>497</v>
      </c>
      <c r="F59" s="68">
        <f>+B59/Population!$B59*1000</f>
        <v>8.9711191335740068</v>
      </c>
      <c r="G59" s="68">
        <f>+C59/Population!$B59*1000</f>
        <v>0</v>
      </c>
      <c r="H59" s="68">
        <f>+D59/Population!$B59*1000</f>
        <v>8.9711191335740068</v>
      </c>
      <c r="J59" s="69" t="s">
        <v>263</v>
      </c>
      <c r="K59" s="70">
        <v>497</v>
      </c>
      <c r="L59" s="70">
        <v>0</v>
      </c>
      <c r="M59" s="70">
        <v>497</v>
      </c>
    </row>
    <row r="60" spans="1:13" x14ac:dyDescent="0.25">
      <c r="A60" s="66" t="s">
        <v>103</v>
      </c>
      <c r="B60" s="67">
        <f t="shared" si="1"/>
        <v>826</v>
      </c>
      <c r="C60" s="67">
        <f t="shared" si="2"/>
        <v>296</v>
      </c>
      <c r="D60" s="67">
        <f t="shared" si="3"/>
        <v>1122</v>
      </c>
      <c r="F60" s="68">
        <f>+B60/Population!$B60*1000</f>
        <v>23.804034582132566</v>
      </c>
      <c r="G60" s="68">
        <f>+C60/Population!$B60*1000</f>
        <v>8.5302593659942367</v>
      </c>
      <c r="H60" s="68">
        <f>+D60/Population!$B60*1000</f>
        <v>32.334293948126799</v>
      </c>
      <c r="J60" s="69" t="s">
        <v>304</v>
      </c>
      <c r="K60" s="70">
        <v>826</v>
      </c>
      <c r="L60" s="70">
        <v>296</v>
      </c>
      <c r="M60" s="70">
        <v>1122</v>
      </c>
    </row>
    <row r="61" spans="1:13" x14ac:dyDescent="0.25">
      <c r="A61" s="66" t="s">
        <v>104</v>
      </c>
      <c r="B61" s="67">
        <f t="shared" si="1"/>
        <v>1594</v>
      </c>
      <c r="C61" s="67">
        <f t="shared" si="2"/>
        <v>858</v>
      </c>
      <c r="D61" s="67">
        <f t="shared" si="3"/>
        <v>2451</v>
      </c>
      <c r="F61" s="68">
        <f>+B61/Population!$B61*1000</f>
        <v>107.70270270270269</v>
      </c>
      <c r="G61" s="68">
        <f>+C61/Population!$B61*1000</f>
        <v>57.972972972972968</v>
      </c>
      <c r="H61" s="68">
        <f>+D61/Population!$B61*1000</f>
        <v>165.6081081081081</v>
      </c>
      <c r="J61" s="69" t="s">
        <v>264</v>
      </c>
      <c r="K61" s="70">
        <v>1594</v>
      </c>
      <c r="L61" s="70">
        <v>858</v>
      </c>
      <c r="M61" s="70">
        <v>2451</v>
      </c>
    </row>
    <row r="62" spans="1:13" x14ac:dyDescent="0.25">
      <c r="A62" s="66" t="s">
        <v>105</v>
      </c>
      <c r="B62" s="67">
        <f t="shared" si="1"/>
        <v>0</v>
      </c>
      <c r="C62" s="67">
        <f t="shared" si="2"/>
        <v>0</v>
      </c>
      <c r="D62" s="67">
        <f t="shared" si="3"/>
        <v>0</v>
      </c>
      <c r="F62" s="68" t="e">
        <f>+B62/Population!$B62*1000</f>
        <v>#DIV/0!</v>
      </c>
      <c r="G62" s="68" t="e">
        <f>+C62/Population!$B62*1000</f>
        <v>#DIV/0!</v>
      </c>
      <c r="H62" s="68" t="e">
        <f>+D62/Population!$B62*1000</f>
        <v>#DIV/0!</v>
      </c>
    </row>
    <row r="63" spans="1:13" x14ac:dyDescent="0.25">
      <c r="A63" s="66" t="s">
        <v>106</v>
      </c>
      <c r="B63" s="67">
        <f t="shared" si="1"/>
        <v>1745</v>
      </c>
      <c r="C63" s="67">
        <f t="shared" si="2"/>
        <v>260</v>
      </c>
      <c r="D63" s="67">
        <f t="shared" si="3"/>
        <v>2006</v>
      </c>
      <c r="F63" s="68">
        <f>+B63/Population!$B63*1000</f>
        <v>24.75177304964539</v>
      </c>
      <c r="G63" s="68">
        <f>+C63/Population!$B63*1000</f>
        <v>3.6879432624113475</v>
      </c>
      <c r="H63" s="68">
        <f>+D63/Population!$B63*1000</f>
        <v>28.453900709219859</v>
      </c>
      <c r="J63" s="69" t="s">
        <v>265</v>
      </c>
      <c r="K63" s="70">
        <v>1745</v>
      </c>
      <c r="L63" s="70">
        <v>260</v>
      </c>
      <c r="M63" s="70">
        <v>2006</v>
      </c>
    </row>
    <row r="64" spans="1:13" x14ac:dyDescent="0.25">
      <c r="A64" s="66" t="s">
        <v>107</v>
      </c>
      <c r="B64" s="67">
        <f t="shared" si="1"/>
        <v>922</v>
      </c>
      <c r="C64" s="67">
        <f t="shared" si="2"/>
        <v>951</v>
      </c>
      <c r="D64" s="67">
        <f t="shared" si="3"/>
        <v>1873</v>
      </c>
      <c r="F64" s="68">
        <f>+B64/Population!$B64*1000</f>
        <v>73.760000000000005</v>
      </c>
      <c r="G64" s="68">
        <f>+C64/Population!$B64*1000</f>
        <v>76.08</v>
      </c>
      <c r="H64" s="68">
        <f>+D64/Population!$B64*1000</f>
        <v>149.84</v>
      </c>
      <c r="J64" s="69" t="s">
        <v>266</v>
      </c>
      <c r="K64" s="70">
        <v>922</v>
      </c>
      <c r="L64" s="70">
        <v>951</v>
      </c>
      <c r="M64" s="70">
        <v>1873</v>
      </c>
    </row>
    <row r="65" spans="1:13" x14ac:dyDescent="0.25">
      <c r="A65" s="66" t="s">
        <v>108</v>
      </c>
      <c r="B65" s="67">
        <f t="shared" si="1"/>
        <v>2871</v>
      </c>
      <c r="C65" s="67">
        <f t="shared" si="2"/>
        <v>1987</v>
      </c>
      <c r="D65" s="67">
        <f t="shared" si="3"/>
        <v>4858</v>
      </c>
      <c r="F65" s="68">
        <f>+B65/Population!$B65*1000</f>
        <v>51.085409252669038</v>
      </c>
      <c r="G65" s="68">
        <f>+C65/Population!$B65*1000</f>
        <v>35.355871886120994</v>
      </c>
      <c r="H65" s="68">
        <f>+D65/Population!$B65*1000</f>
        <v>86.441281138790032</v>
      </c>
      <c r="J65" s="69" t="s">
        <v>267</v>
      </c>
      <c r="K65" s="70">
        <v>2871</v>
      </c>
      <c r="L65" s="70">
        <v>1987</v>
      </c>
      <c r="M65" s="70">
        <v>4858</v>
      </c>
    </row>
    <row r="66" spans="1:13" x14ac:dyDescent="0.25">
      <c r="A66" s="66" t="s">
        <v>109</v>
      </c>
      <c r="B66" s="67">
        <f t="shared" si="1"/>
        <v>2419</v>
      </c>
      <c r="C66" s="67">
        <f t="shared" si="2"/>
        <v>308</v>
      </c>
      <c r="D66" s="67">
        <f t="shared" si="3"/>
        <v>2727</v>
      </c>
      <c r="F66" s="68">
        <f>+B66/Population!$B66*1000</f>
        <v>87.328519855595673</v>
      </c>
      <c r="G66" s="68">
        <f>+C66/Population!$B66*1000</f>
        <v>11.11913357400722</v>
      </c>
      <c r="H66" s="68">
        <f>+D66/Population!$B66*1000</f>
        <v>98.447653429602894</v>
      </c>
      <c r="J66" s="69" t="s">
        <v>268</v>
      </c>
      <c r="K66" s="70">
        <v>2419</v>
      </c>
      <c r="L66" s="70">
        <v>308</v>
      </c>
      <c r="M66" s="70">
        <v>2727</v>
      </c>
    </row>
    <row r="67" spans="1:13" x14ac:dyDescent="0.25">
      <c r="A67" s="66" t="s">
        <v>110</v>
      </c>
      <c r="B67" s="67">
        <f t="shared" si="1"/>
        <v>900</v>
      </c>
      <c r="C67" s="67">
        <f t="shared" si="2"/>
        <v>14</v>
      </c>
      <c r="D67" s="67">
        <f t="shared" si="3"/>
        <v>915</v>
      </c>
      <c r="F67" s="68">
        <f>+B67/Population!$B67*1000</f>
        <v>37.815126050420169</v>
      </c>
      <c r="G67" s="68">
        <f>+C67/Population!$B67*1000</f>
        <v>0.58823529411764697</v>
      </c>
      <c r="H67" s="68">
        <f>+D67/Population!$B67*1000</f>
        <v>38.445378151260506</v>
      </c>
      <c r="J67" s="69" t="s">
        <v>269</v>
      </c>
      <c r="K67" s="70">
        <v>900</v>
      </c>
      <c r="L67" s="70">
        <v>14</v>
      </c>
      <c r="M67" s="70">
        <v>915</v>
      </c>
    </row>
    <row r="68" spans="1:13" x14ac:dyDescent="0.25">
      <c r="A68" s="66" t="s">
        <v>111</v>
      </c>
      <c r="B68" s="67">
        <f t="shared" si="1"/>
        <v>794</v>
      </c>
      <c r="C68" s="67">
        <f t="shared" si="2"/>
        <v>444</v>
      </c>
      <c r="D68" s="67">
        <f t="shared" si="3"/>
        <v>1238</v>
      </c>
      <c r="F68" s="68">
        <f>+B68/Population!$B68*1000</f>
        <v>78.613861386138609</v>
      </c>
      <c r="G68" s="68">
        <f>+C68/Population!$B68*1000</f>
        <v>43.960396039603957</v>
      </c>
      <c r="H68" s="68">
        <f>+D68/Population!$B68*1000</f>
        <v>122.57425742574257</v>
      </c>
      <c r="J68" s="69" t="s">
        <v>270</v>
      </c>
      <c r="K68" s="70">
        <v>794</v>
      </c>
      <c r="L68" s="70">
        <v>444</v>
      </c>
      <c r="M68" s="70">
        <v>1238</v>
      </c>
    </row>
    <row r="69" spans="1:13" x14ac:dyDescent="0.25">
      <c r="A69" s="66" t="s">
        <v>112</v>
      </c>
      <c r="B69" s="67">
        <f t="shared" si="1"/>
        <v>3927</v>
      </c>
      <c r="C69" s="67">
        <f t="shared" si="2"/>
        <v>6007</v>
      </c>
      <c r="D69" s="67">
        <f t="shared" si="3"/>
        <v>9934</v>
      </c>
      <c r="F69" s="68">
        <f>+B69/Population!$B69*1000</f>
        <v>127.08737864077671</v>
      </c>
      <c r="G69" s="68">
        <f>+C69/Population!$B69*1000</f>
        <v>194.40129449838187</v>
      </c>
      <c r="H69" s="68">
        <f>+D69/Population!$B69*1000</f>
        <v>321.48867313915855</v>
      </c>
      <c r="J69" s="69" t="s">
        <v>271</v>
      </c>
      <c r="K69" s="70">
        <v>3927</v>
      </c>
      <c r="L69" s="70">
        <v>6007</v>
      </c>
      <c r="M69" s="70">
        <v>9934</v>
      </c>
    </row>
    <row r="70" spans="1:13" x14ac:dyDescent="0.25">
      <c r="A70" s="66" t="s">
        <v>113</v>
      </c>
      <c r="B70" s="67">
        <f t="shared" si="1"/>
        <v>7150</v>
      </c>
      <c r="C70" s="67">
        <f t="shared" si="2"/>
        <v>7153</v>
      </c>
      <c r="D70" s="67">
        <f t="shared" si="3"/>
        <v>14303</v>
      </c>
      <c r="F70" s="68">
        <f>+B70/Population!$B70*1000</f>
        <v>72.959183673469383</v>
      </c>
      <c r="G70" s="68">
        <f>+C70/Population!$B70*1000</f>
        <v>72.989795918367349</v>
      </c>
      <c r="H70" s="68">
        <f>+D70/Population!$B70*1000</f>
        <v>145.94897959183672</v>
      </c>
      <c r="J70" s="69" t="s">
        <v>272</v>
      </c>
      <c r="K70" s="70">
        <v>7150</v>
      </c>
      <c r="L70" s="70">
        <v>7153</v>
      </c>
      <c r="M70" s="70">
        <v>14303</v>
      </c>
    </row>
    <row r="71" spans="1:13" x14ac:dyDescent="0.25">
      <c r="A71" s="66" t="s">
        <v>114</v>
      </c>
      <c r="B71" s="67">
        <f t="shared" si="1"/>
        <v>811</v>
      </c>
      <c r="C71" s="67">
        <f t="shared" si="2"/>
        <v>412</v>
      </c>
      <c r="D71" s="67">
        <f t="shared" si="3"/>
        <v>1223</v>
      </c>
      <c r="F71" s="68">
        <f>+B71/Population!$B71*1000</f>
        <v>87.204301075268816</v>
      </c>
      <c r="G71" s="68">
        <f>+C71/Population!$B71*1000</f>
        <v>44.301075268817208</v>
      </c>
      <c r="H71" s="68">
        <f>+D71/Population!$B71*1000</f>
        <v>131.50537634408602</v>
      </c>
      <c r="J71" s="69" t="s">
        <v>273</v>
      </c>
      <c r="K71" s="70">
        <v>811</v>
      </c>
      <c r="L71" s="70">
        <v>412</v>
      </c>
      <c r="M71" s="70">
        <v>1223</v>
      </c>
    </row>
    <row r="72" spans="1:13" x14ac:dyDescent="0.25">
      <c r="A72" s="66" t="s">
        <v>115</v>
      </c>
      <c r="B72" s="67">
        <f t="shared" ref="B72:B95" si="5">+K72</f>
        <v>5815</v>
      </c>
      <c r="C72" s="67">
        <f t="shared" ref="C72:C95" si="6">+L72</f>
        <v>889</v>
      </c>
      <c r="D72" s="67">
        <f t="shared" ref="D72:D95" si="7">+M72</f>
        <v>6704</v>
      </c>
      <c r="F72" s="68">
        <f>+B72/Population!$B72*1000</f>
        <v>49.828620394173093</v>
      </c>
      <c r="G72" s="68">
        <f>+C72/Population!$B72*1000</f>
        <v>7.617823479005998</v>
      </c>
      <c r="H72" s="68">
        <f>+D72/Population!$B72*1000</f>
        <v>57.446443873179092</v>
      </c>
      <c r="J72" s="69" t="s">
        <v>274</v>
      </c>
      <c r="K72" s="70">
        <v>5815</v>
      </c>
      <c r="L72" s="70">
        <v>889</v>
      </c>
      <c r="M72" s="70">
        <v>6704</v>
      </c>
    </row>
    <row r="73" spans="1:13" x14ac:dyDescent="0.25">
      <c r="A73" s="66" t="s">
        <v>116</v>
      </c>
      <c r="B73" s="67">
        <f t="shared" si="5"/>
        <v>2200</v>
      </c>
      <c r="C73" s="67">
        <f t="shared" si="6"/>
        <v>965</v>
      </c>
      <c r="D73" s="67">
        <f t="shared" si="7"/>
        <v>3164</v>
      </c>
      <c r="F73" s="68">
        <f>+B73/Population!$B73*1000</f>
        <v>125.35612535612536</v>
      </c>
      <c r="G73" s="68">
        <f>+C73/Population!$B73*1000</f>
        <v>54.98575498575498</v>
      </c>
      <c r="H73" s="68">
        <f>+D73/Population!$B73*1000</f>
        <v>180.28490028490029</v>
      </c>
      <c r="J73" s="69" t="s">
        <v>275</v>
      </c>
      <c r="K73" s="70">
        <v>2200</v>
      </c>
      <c r="L73" s="70">
        <v>965</v>
      </c>
      <c r="M73" s="70">
        <v>3164</v>
      </c>
    </row>
    <row r="74" spans="1:13" x14ac:dyDescent="0.25">
      <c r="A74" s="66" t="s">
        <v>117</v>
      </c>
      <c r="B74" s="67">
        <f t="shared" si="5"/>
        <v>1940</v>
      </c>
      <c r="C74" s="67">
        <f t="shared" si="6"/>
        <v>1561</v>
      </c>
      <c r="D74" s="67">
        <f t="shared" si="7"/>
        <v>3501</v>
      </c>
      <c r="F74" s="68">
        <f>+B74/Population!$B74*1000</f>
        <v>38.645418326693232</v>
      </c>
      <c r="G74" s="68">
        <f>+C74/Population!$B74*1000</f>
        <v>31.095617529880478</v>
      </c>
      <c r="H74" s="68">
        <f>+D74/Population!$B74*1000</f>
        <v>69.741035856573703</v>
      </c>
      <c r="J74" s="69" t="s">
        <v>276</v>
      </c>
      <c r="K74" s="70">
        <v>1940</v>
      </c>
      <c r="L74" s="70">
        <v>1561</v>
      </c>
      <c r="M74" s="70">
        <v>3501</v>
      </c>
    </row>
    <row r="75" spans="1:13" x14ac:dyDescent="0.25">
      <c r="A75" s="66" t="s">
        <v>118</v>
      </c>
      <c r="B75" s="67">
        <f t="shared" si="5"/>
        <v>1420</v>
      </c>
      <c r="C75" s="67">
        <f t="shared" si="6"/>
        <v>146</v>
      </c>
      <c r="D75" s="67">
        <f t="shared" si="7"/>
        <v>1566</v>
      </c>
      <c r="F75" s="68">
        <f>+B75/Population!$B75*1000</f>
        <v>39.226519337016576</v>
      </c>
      <c r="G75" s="68">
        <f>+C75/Population!$B75*1000</f>
        <v>4.0331491712707175</v>
      </c>
      <c r="H75" s="68">
        <f>+D75/Population!$B75*1000</f>
        <v>43.259668508287298</v>
      </c>
      <c r="J75" s="69" t="s">
        <v>277</v>
      </c>
      <c r="K75" s="70">
        <v>1420</v>
      </c>
      <c r="L75" s="70">
        <v>146</v>
      </c>
      <c r="M75" s="70">
        <v>1566</v>
      </c>
    </row>
    <row r="76" spans="1:13" x14ac:dyDescent="0.25">
      <c r="A76" s="66" t="s">
        <v>119</v>
      </c>
      <c r="B76" s="67">
        <f t="shared" si="5"/>
        <v>1103</v>
      </c>
      <c r="C76" s="67" t="str">
        <f t="shared" si="6"/>
        <v>-</v>
      </c>
      <c r="D76" s="67">
        <f t="shared" si="7"/>
        <v>1103</v>
      </c>
      <c r="F76" s="68">
        <f>+B76/Population!$B76*1000</f>
        <v>8.6037441497659906</v>
      </c>
      <c r="G76" s="68" t="e">
        <f>+C76/Population!$B76*1000</f>
        <v>#VALUE!</v>
      </c>
      <c r="H76" s="68">
        <f>+D76/Population!$B76*1000</f>
        <v>8.6037441497659906</v>
      </c>
      <c r="J76" s="69" t="s">
        <v>278</v>
      </c>
      <c r="K76" s="70">
        <v>1103</v>
      </c>
      <c r="L76" s="70" t="s">
        <v>228</v>
      </c>
      <c r="M76" s="70">
        <v>1103</v>
      </c>
    </row>
    <row r="77" spans="1:13" x14ac:dyDescent="0.25">
      <c r="A77" s="66" t="s">
        <v>120</v>
      </c>
      <c r="B77" s="67">
        <f t="shared" si="5"/>
        <v>899</v>
      </c>
      <c r="C77" s="67">
        <f t="shared" si="6"/>
        <v>372</v>
      </c>
      <c r="D77" s="67">
        <f t="shared" si="7"/>
        <v>1271</v>
      </c>
      <c r="F77" s="68">
        <f>+B77/Population!$B77*1000</f>
        <v>31.654929577464788</v>
      </c>
      <c r="G77" s="68">
        <f>+C77/Population!$B77*1000</f>
        <v>13.098591549295776</v>
      </c>
      <c r="H77" s="68">
        <f>+D77/Population!$B77*1000</f>
        <v>44.753521126760567</v>
      </c>
      <c r="J77" s="69" t="s">
        <v>279</v>
      </c>
      <c r="K77" s="70">
        <v>899</v>
      </c>
      <c r="L77" s="70">
        <v>372</v>
      </c>
      <c r="M77" s="70">
        <v>1271</v>
      </c>
    </row>
    <row r="78" spans="1:13" x14ac:dyDescent="0.25">
      <c r="A78" s="66" t="s">
        <v>121</v>
      </c>
      <c r="B78" s="67">
        <f t="shared" si="5"/>
        <v>1928</v>
      </c>
      <c r="C78" s="67">
        <f t="shared" si="6"/>
        <v>1307</v>
      </c>
      <c r="D78" s="67">
        <f t="shared" si="7"/>
        <v>3235</v>
      </c>
      <c r="F78" s="68">
        <f>+B78/Population!$B78*1000</f>
        <v>41.284796573875802</v>
      </c>
      <c r="G78" s="68">
        <f>+C78/Population!$B78*1000</f>
        <v>27.987152034261239</v>
      </c>
      <c r="H78" s="68">
        <f>+D78/Population!$B78*1000</f>
        <v>69.271948608137038</v>
      </c>
      <c r="J78" s="69" t="s">
        <v>280</v>
      </c>
      <c r="K78" s="70">
        <v>1928</v>
      </c>
      <c r="L78" s="70">
        <v>1307</v>
      </c>
      <c r="M78" s="70">
        <v>3235</v>
      </c>
    </row>
    <row r="79" spans="1:13" x14ac:dyDescent="0.25">
      <c r="A79" s="66" t="s">
        <v>122</v>
      </c>
      <c r="B79" s="67">
        <f t="shared" si="5"/>
        <v>482</v>
      </c>
      <c r="C79" s="67">
        <f t="shared" si="6"/>
        <v>2</v>
      </c>
      <c r="D79" s="67">
        <f t="shared" si="7"/>
        <v>484</v>
      </c>
      <c r="F79" s="68">
        <f>+B79/Population!$B79*1000</f>
        <v>11.314553990610328</v>
      </c>
      <c r="G79" s="68">
        <f>+C79/Population!$B79*1000</f>
        <v>4.6948356807511735E-2</v>
      </c>
      <c r="H79" s="68">
        <f>+D79/Population!$B79*1000</f>
        <v>11.36150234741784</v>
      </c>
      <c r="J79" s="69" t="s">
        <v>281</v>
      </c>
      <c r="K79" s="70">
        <v>482</v>
      </c>
      <c r="L79" s="70">
        <v>2</v>
      </c>
      <c r="M79" s="70">
        <v>484</v>
      </c>
    </row>
    <row r="80" spans="1:13" x14ac:dyDescent="0.25">
      <c r="A80" s="66" t="s">
        <v>123</v>
      </c>
      <c r="B80" s="67">
        <f t="shared" si="5"/>
        <v>3679</v>
      </c>
      <c r="C80" s="67">
        <f t="shared" si="6"/>
        <v>779</v>
      </c>
      <c r="D80" s="67">
        <f t="shared" si="7"/>
        <v>4458</v>
      </c>
      <c r="F80" s="68">
        <f>+B80/Population!$B80*1000</f>
        <v>51.671348314606739</v>
      </c>
      <c r="G80" s="68">
        <f>+C80/Population!$B80*1000</f>
        <v>10.941011235955056</v>
      </c>
      <c r="H80" s="68">
        <f>+D80/Population!$B80*1000</f>
        <v>62.612359550561798</v>
      </c>
      <c r="J80" s="69" t="s">
        <v>282</v>
      </c>
      <c r="K80" s="70">
        <v>3679</v>
      </c>
      <c r="L80" s="70">
        <v>779</v>
      </c>
      <c r="M80" s="70">
        <v>4458</v>
      </c>
    </row>
    <row r="81" spans="1:13" x14ac:dyDescent="0.25">
      <c r="A81" s="66" t="s">
        <v>124</v>
      </c>
      <c r="B81" s="67">
        <f t="shared" si="5"/>
        <v>18921</v>
      </c>
      <c r="C81" s="67">
        <f t="shared" si="6"/>
        <v>3021</v>
      </c>
      <c r="D81" s="67">
        <f t="shared" si="7"/>
        <v>21942</v>
      </c>
      <c r="F81" s="68">
        <f>+B81/Population!$B81*1000</f>
        <v>42.121549421193237</v>
      </c>
      <c r="G81" s="68">
        <f>+C81/Population!$B81*1000</f>
        <v>6.7252894033837931</v>
      </c>
      <c r="H81" s="68">
        <f>+D81/Population!$B81*1000</f>
        <v>48.846838824577027</v>
      </c>
      <c r="J81" s="69" t="s">
        <v>283</v>
      </c>
      <c r="K81" s="70">
        <v>18921</v>
      </c>
      <c r="L81" s="70">
        <v>3021</v>
      </c>
      <c r="M81" s="70">
        <v>21942</v>
      </c>
    </row>
    <row r="82" spans="1:13" x14ac:dyDescent="0.25">
      <c r="A82" s="66" t="s">
        <v>125</v>
      </c>
      <c r="B82" s="67">
        <f t="shared" si="5"/>
        <v>1687</v>
      </c>
      <c r="C82" s="67">
        <f t="shared" si="6"/>
        <v>1386</v>
      </c>
      <c r="D82" s="67">
        <f t="shared" si="7"/>
        <v>3074</v>
      </c>
      <c r="F82" s="68">
        <f>+B82/Population!$B82*1000</f>
        <v>29.186851211072668</v>
      </c>
      <c r="G82" s="68">
        <f>+C82/Population!$B82*1000</f>
        <v>23.979238754325259</v>
      </c>
      <c r="H82" s="68">
        <f>+D82/Population!$B82*1000</f>
        <v>53.183391003460208</v>
      </c>
      <c r="J82" s="69" t="s">
        <v>284</v>
      </c>
      <c r="K82" s="70">
        <v>1687</v>
      </c>
      <c r="L82" s="70">
        <v>1386</v>
      </c>
      <c r="M82" s="70">
        <v>3074</v>
      </c>
    </row>
    <row r="83" spans="1:13" x14ac:dyDescent="0.25">
      <c r="A83" s="66" t="s">
        <v>126</v>
      </c>
      <c r="B83" s="67">
        <f t="shared" si="5"/>
        <v>942</v>
      </c>
      <c r="C83" s="67">
        <f t="shared" si="6"/>
        <v>739</v>
      </c>
      <c r="D83" s="67">
        <f t="shared" si="7"/>
        <v>1681</v>
      </c>
      <c r="F83" s="68">
        <f>+B83/Population!$B83*1000</f>
        <v>118.49056603773585</v>
      </c>
      <c r="G83" s="68">
        <f>+C83/Population!$B83*1000</f>
        <v>92.95597484276729</v>
      </c>
      <c r="H83" s="68">
        <f>+D83/Population!$B83*1000</f>
        <v>211.44654088050314</v>
      </c>
      <c r="J83" s="69" t="s">
        <v>285</v>
      </c>
      <c r="K83" s="70">
        <v>942</v>
      </c>
      <c r="L83" s="70">
        <v>739</v>
      </c>
      <c r="M83" s="70">
        <v>1681</v>
      </c>
    </row>
    <row r="84" spans="1:13" x14ac:dyDescent="0.25">
      <c r="A84" s="66" t="s">
        <v>127</v>
      </c>
      <c r="B84" s="67">
        <f t="shared" si="5"/>
        <v>2097</v>
      </c>
      <c r="C84" s="67">
        <f t="shared" si="6"/>
        <v>95</v>
      </c>
      <c r="D84" s="67">
        <f t="shared" si="7"/>
        <v>2191</v>
      </c>
      <c r="F84" s="68">
        <f>+B84/Population!$B84*1000</f>
        <v>40.639534883720927</v>
      </c>
      <c r="G84" s="68">
        <f>+C84/Population!$B84*1000</f>
        <v>1.8410852713178294</v>
      </c>
      <c r="H84" s="68">
        <f>+D84/Population!$B84*1000</f>
        <v>42.461240310077514</v>
      </c>
      <c r="J84" s="69" t="s">
        <v>286</v>
      </c>
      <c r="K84" s="70">
        <v>2097</v>
      </c>
      <c r="L84" s="70">
        <v>95</v>
      </c>
      <c r="M84" s="70">
        <v>2191</v>
      </c>
    </row>
    <row r="85" spans="1:13" x14ac:dyDescent="0.25">
      <c r="A85" s="66" t="s">
        <v>128</v>
      </c>
      <c r="B85" s="67">
        <f t="shared" si="5"/>
        <v>556</v>
      </c>
      <c r="C85" s="67">
        <f t="shared" si="6"/>
        <v>671</v>
      </c>
      <c r="D85" s="67">
        <f t="shared" si="7"/>
        <v>1227</v>
      </c>
      <c r="F85" s="68">
        <f>+B85/Population!$B85*1000</f>
        <v>68.220858895705518</v>
      </c>
      <c r="G85" s="68">
        <f>+C85/Population!$B85*1000</f>
        <v>82.331288343558285</v>
      </c>
      <c r="H85" s="68">
        <f>+D85/Population!$B85*1000</f>
        <v>150.5521472392638</v>
      </c>
      <c r="J85" s="69" t="s">
        <v>287</v>
      </c>
      <c r="K85" s="70">
        <v>556</v>
      </c>
      <c r="L85" s="70">
        <v>671</v>
      </c>
      <c r="M85" s="70">
        <v>1227</v>
      </c>
    </row>
    <row r="86" spans="1:13" x14ac:dyDescent="0.25">
      <c r="A86" s="66" t="s">
        <v>129</v>
      </c>
      <c r="B86" s="67">
        <f t="shared" si="5"/>
        <v>0</v>
      </c>
      <c r="C86" s="67">
        <f t="shared" si="6"/>
        <v>0</v>
      </c>
      <c r="D86" s="67">
        <f t="shared" si="7"/>
        <v>0</v>
      </c>
      <c r="F86" s="68" t="e">
        <f>+B86/Population!$B86*1000</f>
        <v>#DIV/0!</v>
      </c>
      <c r="G86" s="68" t="e">
        <f>+C86/Population!$B86*1000</f>
        <v>#DIV/0!</v>
      </c>
      <c r="H86" s="68" t="e">
        <f>+D86/Population!$B86*1000</f>
        <v>#DIV/0!</v>
      </c>
    </row>
    <row r="87" spans="1:13" x14ac:dyDescent="0.25">
      <c r="A87" s="66" t="s">
        <v>130</v>
      </c>
      <c r="B87" s="67">
        <f t="shared" si="5"/>
        <v>1542</v>
      </c>
      <c r="C87" s="67">
        <f t="shared" si="6"/>
        <v>1696</v>
      </c>
      <c r="D87" s="67">
        <f t="shared" si="7"/>
        <v>3238</v>
      </c>
      <c r="F87" s="68">
        <f>+B87/Population!$B87*1000</f>
        <v>69.773755656108591</v>
      </c>
      <c r="G87" s="68">
        <f>+C87/Population!$B87*1000</f>
        <v>76.742081447963798</v>
      </c>
      <c r="H87" s="68">
        <f>+D87/Population!$B87*1000</f>
        <v>146.5158371040724</v>
      </c>
      <c r="J87" s="69" t="s">
        <v>303</v>
      </c>
      <c r="K87" s="70">
        <v>1542</v>
      </c>
      <c r="L87" s="70">
        <v>1696</v>
      </c>
      <c r="M87" s="70">
        <v>3238</v>
      </c>
    </row>
    <row r="88" spans="1:13" x14ac:dyDescent="0.25">
      <c r="A88" s="66" t="s">
        <v>131</v>
      </c>
      <c r="B88" s="67">
        <f t="shared" si="5"/>
        <v>910</v>
      </c>
      <c r="C88" s="67">
        <f t="shared" si="6"/>
        <v>818</v>
      </c>
      <c r="D88" s="67">
        <f t="shared" si="7"/>
        <v>1728</v>
      </c>
      <c r="F88" s="68">
        <f>+B88/Population!$B88*1000</f>
        <v>94.20289855072464</v>
      </c>
      <c r="G88" s="68">
        <f>+C88/Population!$B88*1000</f>
        <v>84.679089026915108</v>
      </c>
      <c r="H88" s="68">
        <f>+D88/Population!$B88*1000</f>
        <v>178.88198757763976</v>
      </c>
      <c r="J88" s="69" t="s">
        <v>288</v>
      </c>
      <c r="K88" s="70">
        <v>910</v>
      </c>
      <c r="L88" s="70">
        <v>818</v>
      </c>
      <c r="M88" s="70">
        <v>1728</v>
      </c>
    </row>
    <row r="89" spans="1:13" x14ac:dyDescent="0.25">
      <c r="A89" s="66" t="s">
        <v>132</v>
      </c>
      <c r="B89" s="67">
        <f t="shared" si="5"/>
        <v>1137</v>
      </c>
      <c r="C89" s="67">
        <f t="shared" si="6"/>
        <v>537</v>
      </c>
      <c r="D89" s="67">
        <f t="shared" si="7"/>
        <v>1674</v>
      </c>
      <c r="F89" s="68">
        <f>+B89/Population!$B89*1000</f>
        <v>25.958904109589042</v>
      </c>
      <c r="G89" s="68">
        <f>+C89/Population!$B89*1000</f>
        <v>12.260273972602739</v>
      </c>
      <c r="H89" s="68">
        <f>+D89/Population!$B89*1000</f>
        <v>38.219178082191782</v>
      </c>
      <c r="J89" s="69" t="s">
        <v>289</v>
      </c>
      <c r="K89" s="70">
        <v>1137</v>
      </c>
      <c r="L89" s="70">
        <v>537</v>
      </c>
      <c r="M89" s="70">
        <v>1674</v>
      </c>
    </row>
    <row r="90" spans="1:13" x14ac:dyDescent="0.25">
      <c r="A90" s="66" t="s">
        <v>133</v>
      </c>
      <c r="B90" s="67">
        <f t="shared" si="5"/>
        <v>1376</v>
      </c>
      <c r="C90" s="67">
        <f t="shared" si="6"/>
        <v>1</v>
      </c>
      <c r="D90" s="67">
        <f t="shared" si="7"/>
        <v>1377</v>
      </c>
      <c r="F90" s="68">
        <f>+B90/Population!$B90*1000</f>
        <v>6.6185666185666179</v>
      </c>
      <c r="G90" s="68">
        <f>+C90/Population!$B90*1000</f>
        <v>4.8100048100048103E-3</v>
      </c>
      <c r="H90" s="68">
        <f>+D90/Population!$B90*1000</f>
        <v>6.6233766233766236</v>
      </c>
      <c r="J90" s="69" t="s">
        <v>290</v>
      </c>
      <c r="K90" s="70">
        <v>1376</v>
      </c>
      <c r="L90" s="70">
        <v>1</v>
      </c>
      <c r="M90" s="70">
        <v>1377</v>
      </c>
    </row>
    <row r="91" spans="1:13" x14ac:dyDescent="0.25">
      <c r="A91" s="66" t="s">
        <v>134</v>
      </c>
      <c r="B91" s="67">
        <f t="shared" si="5"/>
        <v>3791</v>
      </c>
      <c r="C91" s="67">
        <f t="shared" si="6"/>
        <v>1200</v>
      </c>
      <c r="D91" s="67">
        <f t="shared" si="7"/>
        <v>4992</v>
      </c>
      <c r="F91" s="68">
        <f>+B91/Population!$B91*1000</f>
        <v>116.64615384615385</v>
      </c>
      <c r="G91" s="68">
        <f>+C91/Population!$B91*1000</f>
        <v>36.923076923076927</v>
      </c>
      <c r="H91" s="68">
        <f>+D91/Population!$B91*1000</f>
        <v>153.6</v>
      </c>
      <c r="J91" s="69" t="s">
        <v>292</v>
      </c>
      <c r="K91" s="70">
        <v>3791</v>
      </c>
      <c r="L91" s="70">
        <v>1200</v>
      </c>
      <c r="M91" s="70">
        <v>4992</v>
      </c>
    </row>
    <row r="92" spans="1:13" x14ac:dyDescent="0.25">
      <c r="A92" s="66" t="s">
        <v>135</v>
      </c>
      <c r="B92" s="67">
        <f t="shared" si="5"/>
        <v>1739</v>
      </c>
      <c r="C92" s="67">
        <f t="shared" si="6"/>
        <v>334</v>
      </c>
      <c r="D92" s="67">
        <f t="shared" si="7"/>
        <v>2072</v>
      </c>
      <c r="F92" s="68">
        <f>+B92/Population!$B92*1000</f>
        <v>36.38075313807532</v>
      </c>
      <c r="G92" s="68">
        <f>+C92/Population!$B92*1000</f>
        <v>6.98744769874477</v>
      </c>
      <c r="H92" s="68">
        <f>+D92/Population!$B92*1000</f>
        <v>43.347280334728033</v>
      </c>
      <c r="J92" s="69" t="s">
        <v>293</v>
      </c>
      <c r="K92" s="70">
        <v>1739</v>
      </c>
      <c r="L92" s="70">
        <v>334</v>
      </c>
      <c r="M92" s="70">
        <v>2072</v>
      </c>
    </row>
    <row r="93" spans="1:13" x14ac:dyDescent="0.25">
      <c r="A93" s="66" t="s">
        <v>136</v>
      </c>
      <c r="B93" s="67">
        <f t="shared" si="5"/>
        <v>723</v>
      </c>
      <c r="C93" s="67">
        <f t="shared" si="6"/>
        <v>361</v>
      </c>
      <c r="D93" s="67">
        <f t="shared" si="7"/>
        <v>1084</v>
      </c>
      <c r="F93" s="68">
        <f>+B93/Population!$B93*1000</f>
        <v>82.534246575342465</v>
      </c>
      <c r="G93" s="68">
        <f>+C93/Population!$B93*1000</f>
        <v>41.210045662100455</v>
      </c>
      <c r="H93" s="68">
        <f>+D93/Population!$B93*1000</f>
        <v>123.74429223744292</v>
      </c>
      <c r="J93" s="69" t="s">
        <v>294</v>
      </c>
      <c r="K93" s="70">
        <v>723</v>
      </c>
      <c r="L93" s="70">
        <v>361</v>
      </c>
      <c r="M93" s="70">
        <v>1084</v>
      </c>
    </row>
    <row r="94" spans="1:13" x14ac:dyDescent="0.25">
      <c r="A94" s="66" t="s">
        <v>137</v>
      </c>
      <c r="B94" s="67">
        <f t="shared" si="5"/>
        <v>1401</v>
      </c>
      <c r="C94" s="67">
        <f t="shared" si="6"/>
        <v>411</v>
      </c>
      <c r="D94" s="67">
        <f t="shared" si="7"/>
        <v>1812</v>
      </c>
      <c r="F94" s="68">
        <f>+B94/Population!$B94*1000</f>
        <v>40.028571428571425</v>
      </c>
      <c r="G94" s="68">
        <f>+C94/Population!$B94*1000</f>
        <v>11.742857142857144</v>
      </c>
      <c r="H94" s="68">
        <f>+D94/Population!$B94*1000</f>
        <v>51.771428571428572</v>
      </c>
      <c r="J94" s="69" t="s">
        <v>295</v>
      </c>
      <c r="K94" s="70">
        <v>1401</v>
      </c>
      <c r="L94" s="70">
        <v>411</v>
      </c>
      <c r="M94" s="70">
        <v>1812</v>
      </c>
    </row>
    <row r="95" spans="1:13" x14ac:dyDescent="0.25">
      <c r="A95" s="66" t="s">
        <v>138</v>
      </c>
      <c r="B95" s="67">
        <f t="shared" si="5"/>
        <v>2060</v>
      </c>
      <c r="C95" s="67">
        <f t="shared" si="6"/>
        <v>1213</v>
      </c>
      <c r="D95" s="67">
        <f t="shared" si="7"/>
        <v>3273</v>
      </c>
      <c r="F95" s="68">
        <f>+B95/Population!$B95*1000</f>
        <v>23.515981735159816</v>
      </c>
      <c r="G95" s="68">
        <f>+C95/Population!$B95*1000</f>
        <v>13.84703196347032</v>
      </c>
      <c r="H95" s="68">
        <f>+D95/Population!$B95*1000</f>
        <v>37.363013698630141</v>
      </c>
      <c r="J95" s="69" t="s">
        <v>296</v>
      </c>
      <c r="K95" s="70">
        <v>2060</v>
      </c>
      <c r="L95" s="70">
        <v>1213</v>
      </c>
      <c r="M95" s="70">
        <v>3273</v>
      </c>
    </row>
    <row r="96" spans="1:13" x14ac:dyDescent="0.25">
      <c r="A96" s="66"/>
      <c r="B96" s="71"/>
      <c r="C96" s="71"/>
      <c r="D96" s="71"/>
      <c r="F96" s="68"/>
      <c r="G96" s="68"/>
      <c r="H96" s="68"/>
      <c r="J96" s="69" t="s">
        <v>220</v>
      </c>
      <c r="K96" s="70">
        <v>2261</v>
      </c>
      <c r="L96" s="70">
        <v>1336</v>
      </c>
      <c r="M96" s="70">
        <v>3597</v>
      </c>
    </row>
    <row r="97" spans="1:13" x14ac:dyDescent="0.25">
      <c r="A97" s="66"/>
      <c r="B97" s="71"/>
      <c r="C97" s="71"/>
      <c r="D97" s="71"/>
      <c r="F97" s="68"/>
      <c r="G97" s="68"/>
      <c r="H97" s="68"/>
      <c r="J97" s="69" t="s">
        <v>253</v>
      </c>
      <c r="K97" s="70">
        <v>5638</v>
      </c>
      <c r="L97" s="70">
        <v>2888</v>
      </c>
      <c r="M97" s="70">
        <v>8526</v>
      </c>
    </row>
    <row r="98" spans="1:13" x14ac:dyDescent="0.25">
      <c r="A98" s="66"/>
      <c r="B98" s="72"/>
      <c r="C98" s="72"/>
      <c r="D98" s="72"/>
      <c r="F98" s="68"/>
      <c r="G98" s="68"/>
      <c r="H98" s="68"/>
      <c r="J98" s="69" t="s">
        <v>227</v>
      </c>
      <c r="K98" s="70">
        <v>1228</v>
      </c>
      <c r="L98" s="70" t="s">
        <v>228</v>
      </c>
      <c r="M98" s="70">
        <v>1228</v>
      </c>
    </row>
    <row r="99" spans="1:13" x14ac:dyDescent="0.25">
      <c r="A99" s="112"/>
      <c r="B99" s="112"/>
      <c r="C99" s="73"/>
      <c r="D99" s="73"/>
      <c r="F99" s="68"/>
      <c r="G99" s="68"/>
      <c r="H99" s="68"/>
      <c r="J99" s="69" t="s">
        <v>229</v>
      </c>
      <c r="K99" s="70">
        <v>1656</v>
      </c>
      <c r="L99" s="70" t="s">
        <v>228</v>
      </c>
      <c r="M99" s="70">
        <v>1656</v>
      </c>
    </row>
    <row r="100" spans="1:13" x14ac:dyDescent="0.25">
      <c r="A100" s="108"/>
      <c r="B100" s="108"/>
      <c r="C100" s="74"/>
      <c r="D100" s="74"/>
      <c r="F100" s="68"/>
      <c r="G100" s="68"/>
      <c r="H100" s="68"/>
      <c r="J100" s="69" t="s">
        <v>230</v>
      </c>
      <c r="K100" s="70">
        <v>2816</v>
      </c>
      <c r="L100" s="70" t="s">
        <v>228</v>
      </c>
      <c r="M100" s="70">
        <v>2816</v>
      </c>
    </row>
    <row r="101" spans="1:13" x14ac:dyDescent="0.25">
      <c r="A101" s="108"/>
      <c r="B101" s="108"/>
      <c r="C101" s="74"/>
      <c r="D101" s="74"/>
      <c r="F101" s="68"/>
      <c r="G101" s="68"/>
      <c r="H101" s="68"/>
      <c r="J101" s="69" t="s">
        <v>231</v>
      </c>
      <c r="K101" s="70">
        <v>663</v>
      </c>
      <c r="L101" s="70" t="s">
        <v>228</v>
      </c>
      <c r="M101" s="70">
        <v>663</v>
      </c>
    </row>
    <row r="102" spans="1:13" x14ac:dyDescent="0.25">
      <c r="A102" s="108"/>
      <c r="B102" s="108"/>
      <c r="C102" s="74"/>
      <c r="D102" s="74"/>
      <c r="F102" s="68"/>
      <c r="G102" s="68"/>
      <c r="H102" s="68"/>
      <c r="J102" s="69" t="s">
        <v>232</v>
      </c>
      <c r="K102" s="70">
        <v>1009</v>
      </c>
      <c r="L102" s="70">
        <v>40</v>
      </c>
      <c r="M102" s="70">
        <v>1049</v>
      </c>
    </row>
    <row r="103" spans="1:13" x14ac:dyDescent="0.25">
      <c r="A103" s="112"/>
      <c r="B103" s="112"/>
      <c r="C103" s="73"/>
      <c r="D103" s="73"/>
      <c r="F103" s="68"/>
      <c r="G103" s="68"/>
      <c r="H103" s="68"/>
      <c r="J103" s="69" t="s">
        <v>233</v>
      </c>
      <c r="K103" s="70">
        <v>1989</v>
      </c>
      <c r="L103" s="70">
        <v>24</v>
      </c>
      <c r="M103" s="70">
        <v>2012</v>
      </c>
    </row>
    <row r="104" spans="1:13" x14ac:dyDescent="0.25">
      <c r="A104" s="108"/>
      <c r="B104" s="108"/>
      <c r="C104" s="74"/>
      <c r="D104" s="74"/>
      <c r="F104" s="68"/>
      <c r="G104" s="68"/>
      <c r="H104" s="68"/>
      <c r="J104" s="69" t="s">
        <v>234</v>
      </c>
      <c r="K104" s="70">
        <v>1321</v>
      </c>
      <c r="L104" s="70" t="s">
        <v>228</v>
      </c>
      <c r="M104" s="70">
        <v>1321</v>
      </c>
    </row>
    <row r="105" spans="1:13" x14ac:dyDescent="0.25">
      <c r="A105" s="108"/>
      <c r="B105" s="108"/>
      <c r="C105" s="74"/>
      <c r="D105" s="74"/>
      <c r="F105" s="68"/>
      <c r="G105" s="68"/>
      <c r="H105" s="68"/>
      <c r="J105" s="69" t="s">
        <v>235</v>
      </c>
      <c r="K105" s="70">
        <v>1722</v>
      </c>
      <c r="L105" s="70" t="s">
        <v>228</v>
      </c>
      <c r="M105" s="70">
        <v>1722</v>
      </c>
    </row>
    <row r="106" spans="1:13" x14ac:dyDescent="0.25">
      <c r="A106" s="108"/>
      <c r="B106" s="108"/>
      <c r="C106" s="74"/>
      <c r="D106" s="74"/>
      <c r="F106" s="68"/>
      <c r="G106" s="68"/>
      <c r="H106" s="68"/>
      <c r="J106" s="69" t="s">
        <v>236</v>
      </c>
      <c r="K106" s="70">
        <v>1590</v>
      </c>
      <c r="L106" s="70" t="s">
        <v>228</v>
      </c>
      <c r="M106" s="70">
        <v>1590</v>
      </c>
    </row>
    <row r="107" spans="1:13" x14ac:dyDescent="0.25">
      <c r="A107" s="108"/>
      <c r="B107" s="108"/>
      <c r="C107" s="74"/>
      <c r="D107" s="74"/>
      <c r="F107" s="68"/>
      <c r="G107" s="68"/>
      <c r="H107" s="68"/>
      <c r="J107" s="69" t="s">
        <v>237</v>
      </c>
      <c r="K107" s="70">
        <v>833</v>
      </c>
      <c r="L107" s="70" t="s">
        <v>228</v>
      </c>
      <c r="M107" s="70">
        <v>833</v>
      </c>
    </row>
    <row r="108" spans="1:13" x14ac:dyDescent="0.25">
      <c r="A108" s="108"/>
      <c r="B108" s="108"/>
      <c r="C108" s="74"/>
      <c r="D108" s="74"/>
      <c r="F108" s="68"/>
      <c r="G108" s="68"/>
      <c r="H108" s="68"/>
      <c r="J108" s="69" t="s">
        <v>238</v>
      </c>
      <c r="K108" s="70">
        <v>3684</v>
      </c>
      <c r="L108" s="70" t="s">
        <v>228</v>
      </c>
      <c r="M108" s="70">
        <v>3684</v>
      </c>
    </row>
    <row r="109" spans="1:13" x14ac:dyDescent="0.25">
      <c r="A109" s="108"/>
      <c r="B109" s="108"/>
      <c r="C109" s="74"/>
      <c r="D109" s="74"/>
      <c r="F109" s="68"/>
      <c r="G109" s="68"/>
      <c r="H109" s="68"/>
      <c r="J109" s="69" t="s">
        <v>239</v>
      </c>
      <c r="K109" s="70">
        <v>751</v>
      </c>
      <c r="L109" s="70" t="s">
        <v>228</v>
      </c>
      <c r="M109" s="70">
        <v>751</v>
      </c>
    </row>
    <row r="110" spans="1:13" x14ac:dyDescent="0.25">
      <c r="A110" s="108"/>
      <c r="B110" s="108"/>
      <c r="C110" s="74"/>
      <c r="D110" s="74"/>
      <c r="F110" s="68"/>
      <c r="G110" s="68"/>
      <c r="H110" s="68"/>
      <c r="J110" s="69" t="s">
        <v>240</v>
      </c>
      <c r="K110" s="70">
        <v>1741</v>
      </c>
      <c r="L110" s="70" t="s">
        <v>228</v>
      </c>
      <c r="M110" s="70">
        <v>1741</v>
      </c>
    </row>
    <row r="111" spans="1:13" x14ac:dyDescent="0.25">
      <c r="A111" s="108"/>
      <c r="B111" s="108"/>
      <c r="C111" s="74"/>
      <c r="D111" s="74"/>
      <c r="F111" s="68"/>
      <c r="G111" s="68"/>
      <c r="H111" s="68"/>
    </row>
    <row r="112" spans="1:13" x14ac:dyDescent="0.25">
      <c r="A112" s="108"/>
      <c r="B112" s="108"/>
      <c r="C112" s="74"/>
      <c r="D112" s="74"/>
    </row>
    <row r="113" spans="1:4" x14ac:dyDescent="0.25">
      <c r="A113" s="108"/>
      <c r="B113" s="108"/>
      <c r="C113" s="74"/>
      <c r="D113" s="74"/>
    </row>
    <row r="114" spans="1:4" x14ac:dyDescent="0.25">
      <c r="A114" s="108"/>
      <c r="B114" s="108"/>
      <c r="C114" s="74"/>
      <c r="D114" s="74"/>
    </row>
    <row r="115" spans="1:4" x14ac:dyDescent="0.25">
      <c r="A115" s="108"/>
      <c r="B115" s="108"/>
      <c r="C115" s="74"/>
      <c r="D115" s="74"/>
    </row>
    <row r="116" spans="1:4" x14ac:dyDescent="0.25">
      <c r="A116" s="108"/>
      <c r="B116" s="108"/>
      <c r="C116" s="74"/>
      <c r="D116" s="74"/>
    </row>
    <row r="117" spans="1:4" x14ac:dyDescent="0.25">
      <c r="A117" s="108"/>
      <c r="B117" s="108"/>
      <c r="C117" s="74"/>
      <c r="D117" s="74"/>
    </row>
    <row r="118" spans="1:4" x14ac:dyDescent="0.25">
      <c r="A118" s="108"/>
      <c r="B118" s="108"/>
      <c r="C118" s="74"/>
      <c r="D118" s="74"/>
    </row>
    <row r="119" spans="1:4" x14ac:dyDescent="0.25">
      <c r="A119" s="108"/>
      <c r="B119" s="108"/>
      <c r="C119" s="74"/>
      <c r="D119" s="74"/>
    </row>
    <row r="120" spans="1:4" x14ac:dyDescent="0.25">
      <c r="A120" s="108"/>
      <c r="B120" s="108"/>
      <c r="C120" s="74"/>
      <c r="D120" s="74"/>
    </row>
    <row r="121" spans="1:4" x14ac:dyDescent="0.25">
      <c r="A121" s="108"/>
      <c r="B121" s="108"/>
      <c r="C121" s="74"/>
      <c r="D121" s="74"/>
    </row>
    <row r="122" spans="1:4" x14ac:dyDescent="0.25">
      <c r="A122" s="108"/>
      <c r="B122" s="108"/>
      <c r="C122" s="74"/>
      <c r="D122" s="74"/>
    </row>
    <row r="123" spans="1:4" x14ac:dyDescent="0.25">
      <c r="A123" s="108"/>
      <c r="B123" s="108"/>
      <c r="C123" s="74"/>
      <c r="D123" s="74"/>
    </row>
    <row r="124" spans="1:4" x14ac:dyDescent="0.25">
      <c r="A124" s="108"/>
      <c r="B124" s="108"/>
      <c r="C124" s="74"/>
      <c r="D124" s="74"/>
    </row>
    <row r="125" spans="1:4" x14ac:dyDescent="0.25">
      <c r="A125" s="109"/>
      <c r="B125" s="109"/>
      <c r="C125" s="75"/>
      <c r="D125" s="75"/>
    </row>
    <row r="126" spans="1:4" x14ac:dyDescent="0.25">
      <c r="A126" s="108"/>
      <c r="B126" s="108"/>
      <c r="C126" s="74"/>
      <c r="D126" s="74"/>
    </row>
    <row r="127" spans="1:4" x14ac:dyDescent="0.25">
      <c r="A127" s="108"/>
      <c r="B127" s="108"/>
      <c r="C127" s="74"/>
      <c r="D127" s="74"/>
    </row>
    <row r="128" spans="1:4" x14ac:dyDescent="0.25">
      <c r="A128" s="76"/>
      <c r="B128" s="71"/>
      <c r="C128" s="71"/>
      <c r="D128" s="71"/>
    </row>
  </sheetData>
  <mergeCells count="31">
    <mergeCell ref="A108:B108"/>
    <mergeCell ref="A3:B3"/>
    <mergeCell ref="A4:A5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20:B120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7:B127"/>
    <mergeCell ref="A121:B121"/>
    <mergeCell ref="A122:B122"/>
    <mergeCell ref="A123:B123"/>
    <mergeCell ref="A124:B124"/>
    <mergeCell ref="A125:B125"/>
    <mergeCell ref="A126:B126"/>
  </mergeCells>
  <hyperlinks>
    <hyperlink ref="A1" location="Index!A1" display="Index" xr:uid="{00000000-0004-0000-3300-000000000000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90B81-8356-4087-AB1D-6BD790B45148}">
  <dimension ref="A1:D7"/>
  <sheetViews>
    <sheetView workbookViewId="0"/>
  </sheetViews>
  <sheetFormatPr defaultRowHeight="15" x14ac:dyDescent="0.25"/>
  <cols>
    <col min="1" max="1" width="40.85546875" style="49" customWidth="1"/>
    <col min="2" max="2" width="16.85546875" style="49" customWidth="1"/>
    <col min="3" max="3" width="18.7109375" style="49" customWidth="1"/>
    <col min="4" max="4" width="18.85546875" style="49" customWidth="1"/>
    <col min="5" max="16384" width="9.140625" style="49"/>
  </cols>
  <sheetData>
    <row r="1" spans="1:4" x14ac:dyDescent="0.25">
      <c r="A1" s="56" t="s">
        <v>35</v>
      </c>
    </row>
    <row r="3" spans="1:4" x14ac:dyDescent="0.25">
      <c r="A3" s="49" t="s">
        <v>374</v>
      </c>
    </row>
    <row r="4" spans="1:4" x14ac:dyDescent="0.25">
      <c r="B4" s="49" t="s">
        <v>367</v>
      </c>
      <c r="C4" s="49" t="s">
        <v>372</v>
      </c>
      <c r="D4" s="49" t="s">
        <v>373</v>
      </c>
    </row>
    <row r="5" spans="1:4" x14ac:dyDescent="0.25">
      <c r="A5" s="49" t="s">
        <v>117</v>
      </c>
      <c r="B5" s="87">
        <f>VLOOKUP($A5,'8002 Interest expense'!A6:B98,2,FALSE)/1000</f>
        <v>9.8640000000000008</v>
      </c>
      <c r="C5" s="87">
        <f>VLOOKUP($A5,'8006 Total operating expenditur'!A6:B98,2,FALSE)/1000</f>
        <v>100.911</v>
      </c>
      <c r="D5" s="89">
        <f>+B5/C5</f>
        <v>9.7749502036447972E-2</v>
      </c>
    </row>
    <row r="6" spans="1:4" x14ac:dyDescent="0.25">
      <c r="A6" s="49" t="s">
        <v>89</v>
      </c>
      <c r="B6" s="87">
        <f>VLOOKUP($A6,'8002 Interest expense'!A7:B99,2,FALSE)/1000</f>
        <v>3.6739999999999999</v>
      </c>
      <c r="C6" s="87">
        <f>VLOOKUP($A6,'8006 Total operating expenditur'!A7:B99,2,FALSE)/1000</f>
        <v>97.998000000000005</v>
      </c>
      <c r="D6" s="89">
        <f t="shared" ref="D6:D7" si="0">+B6/C6</f>
        <v>3.7490561031857793E-2</v>
      </c>
    </row>
    <row r="7" spans="1:4" x14ac:dyDescent="0.25">
      <c r="A7" s="49" t="s">
        <v>69</v>
      </c>
      <c r="B7" s="87">
        <f>VLOOKUP($A7,'8002 Interest expense'!A8:B100,2,FALSE)/1000</f>
        <v>2.085</v>
      </c>
      <c r="C7" s="87">
        <f>VLOOKUP($A7,'8006 Total operating expenditur'!A8:B100,2,FALSE)/1000</f>
        <v>83.844999999999999</v>
      </c>
      <c r="D7" s="89">
        <f t="shared" si="0"/>
        <v>2.4867314687816805E-2</v>
      </c>
    </row>
  </sheetData>
  <hyperlinks>
    <hyperlink ref="A1" location="Index!A1" display="Index" xr:uid="{D9CCF985-537D-4D48-843D-EB1D2D1121C7}"/>
  </hyperlink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98"/>
  <sheetViews>
    <sheetView workbookViewId="0"/>
  </sheetViews>
  <sheetFormatPr defaultRowHeight="15" x14ac:dyDescent="0.25"/>
  <cols>
    <col min="1" max="1" width="39.28515625" style="11" customWidth="1"/>
  </cols>
  <sheetData>
    <row r="1" spans="1:1" x14ac:dyDescent="0.25">
      <c r="A1" s="12" t="s">
        <v>49</v>
      </c>
    </row>
    <row r="2" spans="1:1" x14ac:dyDescent="0.25">
      <c r="A2" s="12" t="s">
        <v>52</v>
      </c>
    </row>
    <row r="3" spans="1:1" x14ac:dyDescent="0.25">
      <c r="A3" s="12" t="s">
        <v>58</v>
      </c>
    </row>
    <row r="4" spans="1:1" x14ac:dyDescent="0.25">
      <c r="A4" s="12" t="s">
        <v>60</v>
      </c>
    </row>
    <row r="5" spans="1:1" x14ac:dyDescent="0.25">
      <c r="A5" s="12" t="s">
        <v>61</v>
      </c>
    </row>
    <row r="6" spans="1:1" x14ac:dyDescent="0.25">
      <c r="A6" s="12" t="s">
        <v>62</v>
      </c>
    </row>
    <row r="7" spans="1:1" x14ac:dyDescent="0.25">
      <c r="A7" s="12" t="s">
        <v>63</v>
      </c>
    </row>
    <row r="8" spans="1:1" x14ac:dyDescent="0.25">
      <c r="A8" s="12" t="s">
        <v>64</v>
      </c>
    </row>
    <row r="9" spans="1:1" x14ac:dyDescent="0.25">
      <c r="A9" s="12" t="s">
        <v>65</v>
      </c>
    </row>
    <row r="10" spans="1:1" x14ac:dyDescent="0.25">
      <c r="A10" s="12" t="s">
        <v>66</v>
      </c>
    </row>
    <row r="11" spans="1:1" x14ac:dyDescent="0.25">
      <c r="A11" s="12" t="s">
        <v>67</v>
      </c>
    </row>
    <row r="12" spans="1:1" x14ac:dyDescent="0.25">
      <c r="A12" s="12" t="s">
        <v>69</v>
      </c>
    </row>
    <row r="13" spans="1:1" x14ac:dyDescent="0.25">
      <c r="A13" s="12" t="s">
        <v>70</v>
      </c>
    </row>
    <row r="14" spans="1:1" x14ac:dyDescent="0.25">
      <c r="A14" s="12" t="s">
        <v>72</v>
      </c>
    </row>
    <row r="15" spans="1:1" x14ac:dyDescent="0.25">
      <c r="A15" s="12" t="s">
        <v>73</v>
      </c>
    </row>
    <row r="16" spans="1:1" x14ac:dyDescent="0.25">
      <c r="A16" s="12" t="s">
        <v>74</v>
      </c>
    </row>
    <row r="17" spans="1:1" x14ac:dyDescent="0.25">
      <c r="A17" s="12" t="s">
        <v>75</v>
      </c>
    </row>
    <row r="18" spans="1:1" x14ac:dyDescent="0.25">
      <c r="A18" s="12" t="s">
        <v>77</v>
      </c>
    </row>
    <row r="19" spans="1:1" x14ac:dyDescent="0.25">
      <c r="A19" s="12" t="s">
        <v>78</v>
      </c>
    </row>
    <row r="20" spans="1:1" x14ac:dyDescent="0.25">
      <c r="A20" s="12" t="s">
        <v>79</v>
      </c>
    </row>
    <row r="21" spans="1:1" x14ac:dyDescent="0.25">
      <c r="A21" s="12" t="s">
        <v>80</v>
      </c>
    </row>
    <row r="22" spans="1:1" x14ac:dyDescent="0.25">
      <c r="A22" s="12" t="s">
        <v>81</v>
      </c>
    </row>
    <row r="23" spans="1:1" x14ac:dyDescent="0.25">
      <c r="A23" s="12" t="s">
        <v>82</v>
      </c>
    </row>
    <row r="24" spans="1:1" x14ac:dyDescent="0.25">
      <c r="A24" s="12" t="s">
        <v>83</v>
      </c>
    </row>
    <row r="25" spans="1:1" x14ac:dyDescent="0.25">
      <c r="A25" s="12" t="s">
        <v>84</v>
      </c>
    </row>
    <row r="26" spans="1:1" x14ac:dyDescent="0.25">
      <c r="A26" s="12" t="s">
        <v>85</v>
      </c>
    </row>
    <row r="27" spans="1:1" x14ac:dyDescent="0.25">
      <c r="A27" s="12" t="s">
        <v>86</v>
      </c>
    </row>
    <row r="28" spans="1:1" x14ac:dyDescent="0.25">
      <c r="A28" s="12" t="s">
        <v>89</v>
      </c>
    </row>
    <row r="29" spans="1:1" x14ac:dyDescent="0.25">
      <c r="A29" s="12" t="s">
        <v>90</v>
      </c>
    </row>
    <row r="30" spans="1:1" x14ac:dyDescent="0.25">
      <c r="A30" s="12" t="s">
        <v>91</v>
      </c>
    </row>
    <row r="31" spans="1:1" x14ac:dyDescent="0.25">
      <c r="A31" s="12" t="s">
        <v>92</v>
      </c>
    </row>
    <row r="32" spans="1:1" x14ac:dyDescent="0.25">
      <c r="A32" s="12" t="s">
        <v>93</v>
      </c>
    </row>
    <row r="33" spans="1:1" x14ac:dyDescent="0.25">
      <c r="A33" s="12" t="s">
        <v>94</v>
      </c>
    </row>
    <row r="34" spans="1:1" x14ac:dyDescent="0.25">
      <c r="A34" s="12" t="s">
        <v>97</v>
      </c>
    </row>
    <row r="35" spans="1:1" x14ac:dyDescent="0.25">
      <c r="A35" s="12" t="s">
        <v>99</v>
      </c>
    </row>
    <row r="36" spans="1:1" x14ac:dyDescent="0.25">
      <c r="A36" s="12" t="s">
        <v>100</v>
      </c>
    </row>
    <row r="37" spans="1:1" x14ac:dyDescent="0.25">
      <c r="A37" s="12" t="s">
        <v>102</v>
      </c>
    </row>
    <row r="38" spans="1:1" x14ac:dyDescent="0.25">
      <c r="A38" s="12" t="s">
        <v>103</v>
      </c>
    </row>
    <row r="39" spans="1:1" x14ac:dyDescent="0.25">
      <c r="A39" s="12" t="s">
        <v>104</v>
      </c>
    </row>
    <row r="40" spans="1:1" x14ac:dyDescent="0.25">
      <c r="A40" s="12" t="s">
        <v>106</v>
      </c>
    </row>
    <row r="41" spans="1:1" x14ac:dyDescent="0.25">
      <c r="A41" s="12" t="s">
        <v>107</v>
      </c>
    </row>
    <row r="42" spans="1:1" x14ac:dyDescent="0.25">
      <c r="A42" s="12" t="s">
        <v>108</v>
      </c>
    </row>
    <row r="43" spans="1:1" x14ac:dyDescent="0.25">
      <c r="A43" s="12" t="s">
        <v>109</v>
      </c>
    </row>
    <row r="44" spans="1:1" x14ac:dyDescent="0.25">
      <c r="A44" s="12" t="s">
        <v>110</v>
      </c>
    </row>
    <row r="45" spans="1:1" x14ac:dyDescent="0.25">
      <c r="A45" s="12" t="s">
        <v>111</v>
      </c>
    </row>
    <row r="46" spans="1:1" x14ac:dyDescent="0.25">
      <c r="A46" s="12" t="s">
        <v>112</v>
      </c>
    </row>
    <row r="47" spans="1:1" x14ac:dyDescent="0.25">
      <c r="A47" s="12" t="s">
        <v>114</v>
      </c>
    </row>
    <row r="48" spans="1:1" x14ac:dyDescent="0.25">
      <c r="A48" s="12" t="s">
        <v>116</v>
      </c>
    </row>
    <row r="49" spans="1:1" x14ac:dyDescent="0.25">
      <c r="A49" s="12" t="s">
        <v>117</v>
      </c>
    </row>
    <row r="50" spans="1:1" x14ac:dyDescent="0.25">
      <c r="A50" s="12" t="s">
        <v>118</v>
      </c>
    </row>
    <row r="51" spans="1:1" x14ac:dyDescent="0.25">
      <c r="A51" s="12" t="s">
        <v>119</v>
      </c>
    </row>
    <row r="52" spans="1:1" x14ac:dyDescent="0.25">
      <c r="A52" s="12" t="s">
        <v>120</v>
      </c>
    </row>
    <row r="53" spans="1:1" x14ac:dyDescent="0.25">
      <c r="A53" s="12" t="s">
        <v>121</v>
      </c>
    </row>
    <row r="54" spans="1:1" x14ac:dyDescent="0.25">
      <c r="A54" s="12" t="s">
        <v>122</v>
      </c>
    </row>
    <row r="55" spans="1:1" x14ac:dyDescent="0.25">
      <c r="A55" s="12" t="s">
        <v>123</v>
      </c>
    </row>
    <row r="56" spans="1:1" x14ac:dyDescent="0.25">
      <c r="A56" s="12" t="s">
        <v>125</v>
      </c>
    </row>
    <row r="57" spans="1:1" x14ac:dyDescent="0.25">
      <c r="A57" s="12" t="s">
        <v>126</v>
      </c>
    </row>
    <row r="58" spans="1:1" x14ac:dyDescent="0.25">
      <c r="A58" s="12" t="s">
        <v>127</v>
      </c>
    </row>
    <row r="59" spans="1:1" x14ac:dyDescent="0.25">
      <c r="A59" s="12" t="s">
        <v>128</v>
      </c>
    </row>
    <row r="60" spans="1:1" x14ac:dyDescent="0.25">
      <c r="A60" s="12" t="s">
        <v>130</v>
      </c>
    </row>
    <row r="61" spans="1:1" x14ac:dyDescent="0.25">
      <c r="A61" s="12" t="s">
        <v>131</v>
      </c>
    </row>
    <row r="62" spans="1:1" x14ac:dyDescent="0.25">
      <c r="A62" s="12" t="s">
        <v>133</v>
      </c>
    </row>
    <row r="63" spans="1:1" x14ac:dyDescent="0.25">
      <c r="A63" s="12" t="s">
        <v>135</v>
      </c>
    </row>
    <row r="64" spans="1:1" x14ac:dyDescent="0.25">
      <c r="A64" s="12" t="s">
        <v>136</v>
      </c>
    </row>
    <row r="65" spans="1:1" x14ac:dyDescent="0.25">
      <c r="A65" s="12" t="s">
        <v>137</v>
      </c>
    </row>
    <row r="66" spans="1:1" x14ac:dyDescent="0.25">
      <c r="A66" s="12" t="s">
        <v>132</v>
      </c>
    </row>
    <row r="67" spans="1:1" x14ac:dyDescent="0.25">
      <c r="A67" s="12" t="s">
        <v>138</v>
      </c>
    </row>
    <row r="73" spans="1:1" x14ac:dyDescent="0.25">
      <c r="A73" s="29"/>
    </row>
    <row r="74" spans="1:1" x14ac:dyDescent="0.25">
      <c r="A74" s="12"/>
    </row>
    <row r="75" spans="1:1" x14ac:dyDescent="0.25">
      <c r="A75" s="12"/>
    </row>
    <row r="76" spans="1:1" x14ac:dyDescent="0.25">
      <c r="A76" s="12"/>
    </row>
    <row r="77" spans="1:1" x14ac:dyDescent="0.25">
      <c r="A77" s="12"/>
    </row>
    <row r="78" spans="1:1" x14ac:dyDescent="0.25">
      <c r="A78" s="12"/>
    </row>
    <row r="79" spans="1:1" x14ac:dyDescent="0.25">
      <c r="A79" s="12"/>
    </row>
    <row r="80" spans="1:1" x14ac:dyDescent="0.25">
      <c r="A80" s="12"/>
    </row>
    <row r="81" spans="1:1" x14ac:dyDescent="0.25">
      <c r="A81" s="12"/>
    </row>
    <row r="82" spans="1:1" x14ac:dyDescent="0.25">
      <c r="A82" s="12"/>
    </row>
    <row r="83" spans="1:1" x14ac:dyDescent="0.25">
      <c r="A83" s="12"/>
    </row>
    <row r="84" spans="1:1" x14ac:dyDescent="0.25">
      <c r="A84" s="12"/>
    </row>
    <row r="85" spans="1:1" x14ac:dyDescent="0.25">
      <c r="A85" s="12"/>
    </row>
    <row r="86" spans="1:1" x14ac:dyDescent="0.25">
      <c r="A86" s="12"/>
    </row>
    <row r="87" spans="1:1" x14ac:dyDescent="0.25">
      <c r="A87" s="12"/>
    </row>
    <row r="88" spans="1:1" x14ac:dyDescent="0.25">
      <c r="A88" s="12"/>
    </row>
    <row r="89" spans="1:1" x14ac:dyDescent="0.25">
      <c r="A89" s="12"/>
    </row>
    <row r="90" spans="1:1" x14ac:dyDescent="0.25">
      <c r="A90" s="12"/>
    </row>
    <row r="91" spans="1:1" x14ac:dyDescent="0.25">
      <c r="A91" s="12"/>
    </row>
    <row r="92" spans="1:1" x14ac:dyDescent="0.25">
      <c r="A92" s="12"/>
    </row>
    <row r="93" spans="1:1" x14ac:dyDescent="0.25">
      <c r="A93" s="12"/>
    </row>
    <row r="94" spans="1:1" x14ac:dyDescent="0.25">
      <c r="A94" s="12"/>
    </row>
    <row r="95" spans="1:1" x14ac:dyDescent="0.25">
      <c r="A95" s="12"/>
    </row>
    <row r="96" spans="1:1" x14ac:dyDescent="0.25">
      <c r="A96" s="30"/>
    </row>
    <row r="97" spans="1:1" x14ac:dyDescent="0.25">
      <c r="A97" s="30"/>
    </row>
    <row r="98" spans="1:1" x14ac:dyDescent="0.25">
      <c r="A98" s="30"/>
    </row>
  </sheetData>
  <sortState ref="A1:A181">
    <sortCondition ref="A1:A18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5"/>
  <sheetViews>
    <sheetView zoomScale="75" zoomScaleNormal="75" workbookViewId="0"/>
  </sheetViews>
  <sheetFormatPr defaultRowHeight="15" x14ac:dyDescent="0.25"/>
  <cols>
    <col min="1" max="1" width="39.5703125" style="49" customWidth="1"/>
    <col min="2" max="2" width="12.5703125" style="49" bestFit="1" customWidth="1"/>
    <col min="3" max="16384" width="9.140625" style="49"/>
  </cols>
  <sheetData>
    <row r="1" spans="1:12" x14ac:dyDescent="0.25">
      <c r="A1" s="9" t="s">
        <v>35</v>
      </c>
    </row>
    <row r="3" spans="1:12" x14ac:dyDescent="0.25">
      <c r="A3" s="1" t="s">
        <v>36</v>
      </c>
      <c r="B3" s="1"/>
      <c r="C3" s="2"/>
    </row>
    <row r="4" spans="1:12" x14ac:dyDescent="0.25">
      <c r="A4" s="6"/>
      <c r="B4" s="6"/>
      <c r="C4" s="2"/>
    </row>
    <row r="5" spans="1:12" x14ac:dyDescent="0.25">
      <c r="A5" s="1" t="s">
        <v>37</v>
      </c>
      <c r="B5" s="6"/>
      <c r="C5" s="2"/>
    </row>
    <row r="6" spans="1:12" x14ac:dyDescent="0.25">
      <c r="A6" s="39"/>
      <c r="B6" s="40"/>
      <c r="C6" s="41"/>
      <c r="D6" s="42"/>
      <c r="E6" s="42"/>
      <c r="F6" s="42"/>
      <c r="G6" s="42"/>
      <c r="H6" s="42"/>
      <c r="I6" s="42"/>
      <c r="J6" s="42"/>
      <c r="K6" s="42"/>
      <c r="L6" s="42"/>
    </row>
    <row r="7" spans="1:12" x14ac:dyDescent="0.25">
      <c r="A7" s="43"/>
      <c r="B7" s="43"/>
      <c r="C7" s="44" t="s">
        <v>172</v>
      </c>
      <c r="D7" s="44" t="s">
        <v>173</v>
      </c>
      <c r="E7" s="44" t="s">
        <v>174</v>
      </c>
      <c r="F7" s="44" t="s">
        <v>175</v>
      </c>
      <c r="G7" s="44" t="s">
        <v>176</v>
      </c>
      <c r="H7" s="44" t="s">
        <v>177</v>
      </c>
      <c r="I7" s="44" t="s">
        <v>178</v>
      </c>
      <c r="J7" s="44" t="s">
        <v>179</v>
      </c>
      <c r="K7" s="44" t="s">
        <v>180</v>
      </c>
      <c r="L7" s="42"/>
    </row>
    <row r="8" spans="1:12" x14ac:dyDescent="0.25">
      <c r="A8" s="43" t="s">
        <v>181</v>
      </c>
      <c r="B8" s="43"/>
      <c r="C8" s="45">
        <f>+'Ten Year Model - INFOSHARE DATA'!C8</f>
        <v>3.6220472440944951E-2</v>
      </c>
      <c r="D8" s="45">
        <f>+'Ten Year Model - INFOSHARE DATA'!D8</f>
        <v>4.1033434650455947E-2</v>
      </c>
      <c r="E8" s="45">
        <f>+'Ten Year Model - INFOSHARE DATA'!E8</f>
        <v>4.0875912408759207E-2</v>
      </c>
      <c r="F8" s="45">
        <f>+'Ten Year Model - INFOSHARE DATA'!F8</f>
        <v>4.2075736325385638E-2</v>
      </c>
      <c r="G8" s="45">
        <f>+'Ten Year Model - INFOSHARE DATA'!G8</f>
        <v>4.1722745625841107E-2</v>
      </c>
      <c r="H8" s="45">
        <f>+'Ten Year Model - INFOSHARE DATA'!H8</f>
        <v>4.6511627906976827E-2</v>
      </c>
      <c r="I8" s="45">
        <f>+'Ten Year Model - INFOSHARE DATA'!I8</f>
        <v>4.8148148148148051E-2</v>
      </c>
      <c r="J8" s="45">
        <f>+'Ten Year Model - INFOSHARE DATA'!J8</f>
        <v>4.4758539458186197E-2</v>
      </c>
      <c r="K8" s="45">
        <f>+'Ten Year Model - INFOSHARE DATA'!K8</f>
        <v>5.29875986471251E-2</v>
      </c>
      <c r="L8" s="42"/>
    </row>
    <row r="9" spans="1:12" x14ac:dyDescent="0.25">
      <c r="A9" s="43" t="s">
        <v>182</v>
      </c>
      <c r="B9" s="43"/>
      <c r="C9" s="45">
        <f>+'Ten Year Model - INFOSHARE DATA'!C9</f>
        <v>2.2077922077922141E-2</v>
      </c>
      <c r="D9" s="45">
        <f>+'Ten Year Model - INFOSHARE DATA'!D9</f>
        <v>3.0495552731893305E-2</v>
      </c>
      <c r="E9" s="45">
        <f>+'Ten Year Model - INFOSHARE DATA'!E9</f>
        <v>4.0690505548705236E-2</v>
      </c>
      <c r="F9" s="45">
        <f>+'Ten Year Model - INFOSHARE DATA'!F9</f>
        <v>6.6350710900473953E-2</v>
      </c>
      <c r="G9" s="45">
        <f>+'Ten Year Model - INFOSHARE DATA'!G9</f>
        <v>8.1111111111111134E-2</v>
      </c>
      <c r="H9" s="45">
        <f>+'Ten Year Model - INFOSHARE DATA'!H9</f>
        <v>5.3442959917780142E-2</v>
      </c>
      <c r="I9" s="45">
        <f>+'Ten Year Model - INFOSHARE DATA'!I9</f>
        <v>2.8292682926829293E-2</v>
      </c>
      <c r="J9" s="45">
        <f>+'Ten Year Model - INFOSHARE DATA'!J9</f>
        <v>2.75142314990513E-2</v>
      </c>
      <c r="K9" s="45">
        <f>+'Ten Year Model - INFOSHARE DATA'!K9</f>
        <v>2.8624192059095055E-2</v>
      </c>
      <c r="L9" s="42"/>
    </row>
    <row r="10" spans="1:12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2" x14ac:dyDescent="0.25">
      <c r="A11" s="46" t="s">
        <v>40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</row>
    <row r="12" spans="1:12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</row>
    <row r="13" spans="1:12" x14ac:dyDescent="0.25">
      <c r="A13" s="47" t="s">
        <v>187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1:12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spans="1:12" x14ac:dyDescent="0.25">
      <c r="A15" s="43"/>
      <c r="B15" s="44" t="s">
        <v>183</v>
      </c>
      <c r="C15" s="44" t="s">
        <v>172</v>
      </c>
      <c r="D15" s="44" t="s">
        <v>173</v>
      </c>
      <c r="E15" s="44" t="s">
        <v>174</v>
      </c>
      <c r="F15" s="44" t="s">
        <v>175</v>
      </c>
      <c r="G15" s="44" t="s">
        <v>176</v>
      </c>
      <c r="H15" s="44" t="s">
        <v>177</v>
      </c>
      <c r="I15" s="44" t="s">
        <v>178</v>
      </c>
      <c r="J15" s="44" t="s">
        <v>179</v>
      </c>
      <c r="K15" s="44" t="s">
        <v>180</v>
      </c>
      <c r="L15" s="42"/>
    </row>
    <row r="16" spans="1:12" x14ac:dyDescent="0.25">
      <c r="A16" s="43" t="s">
        <v>184</v>
      </c>
      <c r="B16" s="48">
        <f>'One Year Model - LTP DATA'!F19</f>
        <v>43.967196652719672</v>
      </c>
      <c r="C16" s="48">
        <f>+B16*(1+C$8)</f>
        <v>45.559709287385111</v>
      </c>
      <c r="D16" s="48">
        <f t="shared" ref="D16:K16" si="0">+C16*(1+D$8)</f>
        <v>47.429180641122798</v>
      </c>
      <c r="E16" s="48">
        <f t="shared" si="0"/>
        <v>49.367891674628552</v>
      </c>
      <c r="F16" s="48">
        <f t="shared" si="0"/>
        <v>51.445082067670427</v>
      </c>
      <c r="G16" s="48">
        <f t="shared" si="0"/>
        <v>53.591512140480361</v>
      </c>
      <c r="H16" s="48">
        <f t="shared" si="0"/>
        <v>56.084140612130618</v>
      </c>
      <c r="I16" s="48">
        <f t="shared" si="0"/>
        <v>58.784488123085048</v>
      </c>
      <c r="J16" s="48">
        <f t="shared" si="0"/>
        <v>61.415595954271424</v>
      </c>
      <c r="K16" s="48">
        <f t="shared" si="0"/>
        <v>64.669860903370363</v>
      </c>
      <c r="L16" s="42"/>
    </row>
    <row r="17" spans="1:12" x14ac:dyDescent="0.25">
      <c r="A17" s="43" t="s">
        <v>185</v>
      </c>
      <c r="B17" s="48">
        <f>+'One Year Model - LTP DATA'!F25</f>
        <v>42.097907949790795</v>
      </c>
      <c r="C17" s="48">
        <f>+B17*(1+C$9)</f>
        <v>43.027342281149814</v>
      </c>
      <c r="D17" s="48">
        <f t="shared" ref="D17:K17" si="1">+C17*(1+D$9)</f>
        <v>44.339484866597843</v>
      </c>
      <c r="E17" s="48">
        <f t="shared" si="1"/>
        <v>46.143680921588874</v>
      </c>
      <c r="F17" s="48">
        <f t="shared" si="1"/>
        <v>49.205346954300936</v>
      </c>
      <c r="G17" s="48">
        <f t="shared" si="1"/>
        <v>53.196447318372016</v>
      </c>
      <c r="H17" s="48">
        <f t="shared" si="1"/>
        <v>56.039422920176072</v>
      </c>
      <c r="I17" s="48">
        <f t="shared" si="1"/>
        <v>57.624928544259106</v>
      </c>
      <c r="J17" s="48">
        <f t="shared" si="1"/>
        <v>59.21043416834214</v>
      </c>
      <c r="K17" s="48">
        <f t="shared" si="1"/>
        <v>60.905285007879172</v>
      </c>
      <c r="L17" s="42"/>
    </row>
    <row r="18" spans="1:12" x14ac:dyDescent="0.25">
      <c r="A18" s="43" t="s">
        <v>186</v>
      </c>
      <c r="B18" s="48">
        <f>+B16-B17</f>
        <v>1.8692887029288769</v>
      </c>
      <c r="C18" s="48">
        <f>+C16-C17</f>
        <v>2.5323670062352974</v>
      </c>
      <c r="D18" s="48">
        <f t="shared" ref="D18:K18" si="2">+D16-D17</f>
        <v>3.0896957745249551</v>
      </c>
      <c r="E18" s="48">
        <f t="shared" si="2"/>
        <v>3.224210753039678</v>
      </c>
      <c r="F18" s="48">
        <f t="shared" si="2"/>
        <v>2.2397351133694912</v>
      </c>
      <c r="G18" s="48">
        <f t="shared" si="2"/>
        <v>0.39506482210834548</v>
      </c>
      <c r="H18" s="48">
        <f t="shared" si="2"/>
        <v>4.4717691954545558E-2</v>
      </c>
      <c r="I18" s="48">
        <f t="shared" si="2"/>
        <v>1.1595595788259416</v>
      </c>
      <c r="J18" s="48">
        <f t="shared" si="2"/>
        <v>2.2051617859292847</v>
      </c>
      <c r="K18" s="48">
        <f t="shared" si="2"/>
        <v>3.7645758954911912</v>
      </c>
      <c r="L18" s="42"/>
    </row>
    <row r="20" spans="1:12" x14ac:dyDescent="0.25">
      <c r="A20" s="47" t="s">
        <v>188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2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</row>
    <row r="22" spans="1:12" x14ac:dyDescent="0.25">
      <c r="A22" s="43"/>
      <c r="B22" s="44" t="s">
        <v>183</v>
      </c>
      <c r="C22" s="44" t="s">
        <v>172</v>
      </c>
      <c r="D22" s="44" t="s">
        <v>173</v>
      </c>
      <c r="E22" s="44" t="s">
        <v>174</v>
      </c>
      <c r="F22" s="44" t="s">
        <v>175</v>
      </c>
      <c r="G22" s="44" t="s">
        <v>176</v>
      </c>
      <c r="H22" s="44" t="s">
        <v>177</v>
      </c>
      <c r="I22" s="44" t="s">
        <v>178</v>
      </c>
      <c r="J22" s="44" t="s">
        <v>179</v>
      </c>
      <c r="K22" s="44" t="s">
        <v>180</v>
      </c>
    </row>
    <row r="23" spans="1:12" x14ac:dyDescent="0.25">
      <c r="A23" s="43" t="s">
        <v>184</v>
      </c>
      <c r="B23" s="48">
        <f>'One Year Model - LTP DATA'!G19</f>
        <v>56.468945577655532</v>
      </c>
      <c r="C23" s="48">
        <f>+B23*(1+C$8)</f>
        <v>58.514277464720223</v>
      </c>
      <c r="D23" s="48">
        <f t="shared" ref="D23:K23" si="3">+C23*(1+D$8)</f>
        <v>60.915319245187469</v>
      </c>
      <c r="E23" s="48">
        <f t="shared" si="3"/>
        <v>63.405288499005358</v>
      </c>
      <c r="F23" s="48">
        <f t="shared" si="3"/>
        <v>66.073112699524515</v>
      </c>
      <c r="G23" s="48">
        <f t="shared" si="3"/>
        <v>68.829864373394301</v>
      </c>
      <c r="H23" s="48">
        <f t="shared" si="3"/>
        <v>72.0312534140173</v>
      </c>
      <c r="I23" s="48">
        <f t="shared" si="3"/>
        <v>75.499424874692195</v>
      </c>
      <c r="J23" s="48">
        <f t="shared" si="3"/>
        <v>78.878668862016468</v>
      </c>
      <c r="K23" s="48">
        <f t="shared" si="3"/>
        <v>83.058260109496487</v>
      </c>
    </row>
    <row r="24" spans="1:12" x14ac:dyDescent="0.25">
      <c r="A24" s="43" t="s">
        <v>185</v>
      </c>
      <c r="B24" s="48">
        <f>'One Year Model - LTP DATA'!G25</f>
        <v>54.068138383410911</v>
      </c>
      <c r="C24" s="48">
        <f>+B24*(1+C$9)</f>
        <v>55.261850529538165</v>
      </c>
      <c r="D24" s="48">
        <f t="shared" ref="D24:K24" si="4">+C24*(1+D$9)</f>
        <v>56.9470912064237</v>
      </c>
      <c r="E24" s="48">
        <f t="shared" si="4"/>
        <v>59.264297137141305</v>
      </c>
      <c r="F24" s="48">
        <f t="shared" si="4"/>
        <v>63.196525383207558</v>
      </c>
      <c r="G24" s="48">
        <f t="shared" si="4"/>
        <v>68.322465775401056</v>
      </c>
      <c r="H24" s="48">
        <f t="shared" si="4"/>
        <v>71.973820575319721</v>
      </c>
      <c r="I24" s="48">
        <f t="shared" si="4"/>
        <v>74.010153059889745</v>
      </c>
      <c r="J24" s="48">
        <f t="shared" si="4"/>
        <v>76.04648554445977</v>
      </c>
      <c r="K24" s="48">
        <f t="shared" si="4"/>
        <v>78.223254752103585</v>
      </c>
    </row>
    <row r="25" spans="1:12" x14ac:dyDescent="0.25">
      <c r="A25" s="43" t="s">
        <v>186</v>
      </c>
      <c r="B25" s="48">
        <f>+B23-B24</f>
        <v>2.4008071942446207</v>
      </c>
      <c r="C25" s="48">
        <f>+C23-C24</f>
        <v>3.2524269351820578</v>
      </c>
      <c r="D25" s="48">
        <f t="shared" ref="D25:K25" si="5">+D23-D24</f>
        <v>3.968228038763769</v>
      </c>
      <c r="E25" s="48">
        <f t="shared" si="5"/>
        <v>4.140991361864053</v>
      </c>
      <c r="F25" s="48">
        <f t="shared" si="5"/>
        <v>2.8765873163169573</v>
      </c>
      <c r="G25" s="48">
        <f t="shared" si="5"/>
        <v>0.50739859799324449</v>
      </c>
      <c r="H25" s="48">
        <f t="shared" si="5"/>
        <v>5.7432838697579314E-2</v>
      </c>
      <c r="I25" s="48">
        <f t="shared" si="5"/>
        <v>1.48927181480245</v>
      </c>
      <c r="J25" s="48">
        <f t="shared" si="5"/>
        <v>2.8321833175566979</v>
      </c>
      <c r="K25" s="48">
        <f t="shared" si="5"/>
        <v>4.8350053573929017</v>
      </c>
    </row>
  </sheetData>
  <hyperlinks>
    <hyperlink ref="A1" location="Index!A1" display="Index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0058D-04CF-4CBA-B50A-F585F7348603}">
  <dimension ref="A1:D29"/>
  <sheetViews>
    <sheetView zoomScale="75" zoomScaleNormal="75" workbookViewId="0"/>
  </sheetViews>
  <sheetFormatPr defaultRowHeight="15" x14ac:dyDescent="0.25"/>
  <cols>
    <col min="1" max="1" width="42" style="15" customWidth="1"/>
    <col min="2" max="4" width="27.42578125" style="15" customWidth="1"/>
    <col min="5" max="11" width="16.5703125" style="15" customWidth="1"/>
    <col min="12" max="16384" width="9.140625" style="15"/>
  </cols>
  <sheetData>
    <row r="1" spans="1:4" x14ac:dyDescent="0.25">
      <c r="A1" s="14" t="s">
        <v>35</v>
      </c>
    </row>
    <row r="3" spans="1:4" x14ac:dyDescent="0.25">
      <c r="A3" s="1" t="s">
        <v>392</v>
      </c>
    </row>
    <row r="4" spans="1:4" x14ac:dyDescent="0.25">
      <c r="A4" s="6" t="s">
        <v>376</v>
      </c>
    </row>
    <row r="5" spans="1:4" x14ac:dyDescent="0.25">
      <c r="A5" s="6" t="s">
        <v>389</v>
      </c>
    </row>
    <row r="6" spans="1:4" x14ac:dyDescent="0.25">
      <c r="A6" s="6" t="s">
        <v>383</v>
      </c>
    </row>
    <row r="8" spans="1:4" x14ac:dyDescent="0.25">
      <c r="A8" s="6"/>
      <c r="B8" s="16" t="s">
        <v>381</v>
      </c>
      <c r="C8" s="16" t="s">
        <v>382</v>
      </c>
      <c r="D8" s="16" t="s">
        <v>393</v>
      </c>
    </row>
    <row r="9" spans="1:4" x14ac:dyDescent="0.25">
      <c r="A9" s="1" t="s">
        <v>377</v>
      </c>
      <c r="B9" s="113">
        <v>63.5</v>
      </c>
      <c r="C9" s="113">
        <v>77</v>
      </c>
      <c r="D9" s="113">
        <f>+B9-C9</f>
        <v>-13.5</v>
      </c>
    </row>
    <row r="10" spans="1:4" x14ac:dyDescent="0.25">
      <c r="A10" s="1" t="s">
        <v>386</v>
      </c>
      <c r="B10" s="113"/>
      <c r="C10" s="113"/>
      <c r="D10" s="113"/>
    </row>
    <row r="11" spans="1:4" x14ac:dyDescent="0.25">
      <c r="A11" s="6" t="s">
        <v>378</v>
      </c>
      <c r="B11" s="113">
        <v>47.1</v>
      </c>
      <c r="C11" s="113">
        <v>43.3</v>
      </c>
      <c r="D11" s="113">
        <f t="shared" ref="D11:D25" si="0">+B11-C11</f>
        <v>3.8000000000000043</v>
      </c>
    </row>
    <row r="12" spans="1:4" x14ac:dyDescent="0.25">
      <c r="A12" s="6" t="s">
        <v>379</v>
      </c>
      <c r="B12" s="113">
        <v>54.7</v>
      </c>
      <c r="C12" s="113">
        <v>53.4</v>
      </c>
      <c r="D12" s="113">
        <f t="shared" si="0"/>
        <v>1.3000000000000043</v>
      </c>
    </row>
    <row r="13" spans="1:4" x14ac:dyDescent="0.25">
      <c r="A13" s="6" t="s">
        <v>380</v>
      </c>
      <c r="B13" s="113">
        <v>37.799999999999997</v>
      </c>
      <c r="C13" s="113">
        <v>42.1</v>
      </c>
      <c r="D13" s="113">
        <f t="shared" si="0"/>
        <v>-4.3000000000000043</v>
      </c>
    </row>
    <row r="14" spans="1:4" x14ac:dyDescent="0.25">
      <c r="A14" s="1" t="s">
        <v>387</v>
      </c>
      <c r="B14" s="113"/>
      <c r="C14" s="113"/>
      <c r="D14" s="113"/>
    </row>
    <row r="15" spans="1:4" x14ac:dyDescent="0.25">
      <c r="A15" s="6" t="s">
        <v>378</v>
      </c>
      <c r="B15" s="113">
        <v>62.9</v>
      </c>
      <c r="C15" s="113">
        <v>57.9</v>
      </c>
      <c r="D15" s="113">
        <f t="shared" ref="D15:D17" si="1">+B15-C15</f>
        <v>5</v>
      </c>
    </row>
    <row r="16" spans="1:4" x14ac:dyDescent="0.25">
      <c r="A16" s="6" t="s">
        <v>379</v>
      </c>
      <c r="B16" s="113">
        <v>59.7</v>
      </c>
      <c r="C16" s="113">
        <v>58.3</v>
      </c>
      <c r="D16" s="113">
        <f t="shared" si="1"/>
        <v>1.4000000000000057</v>
      </c>
    </row>
    <row r="17" spans="1:4" x14ac:dyDescent="0.25">
      <c r="A17" s="6" t="s">
        <v>380</v>
      </c>
      <c r="B17" s="113">
        <v>48.6</v>
      </c>
      <c r="C17" s="113">
        <v>54.1</v>
      </c>
      <c r="D17" s="113">
        <f t="shared" si="1"/>
        <v>-5.5</v>
      </c>
    </row>
    <row r="18" spans="1:4" x14ac:dyDescent="0.25">
      <c r="A18" s="1" t="s">
        <v>388</v>
      </c>
      <c r="B18" s="113"/>
      <c r="C18" s="113"/>
      <c r="D18" s="113"/>
    </row>
    <row r="19" spans="1:4" x14ac:dyDescent="0.25">
      <c r="A19" s="6" t="s">
        <v>378</v>
      </c>
      <c r="B19" s="113">
        <v>51.3</v>
      </c>
      <c r="C19" s="113">
        <v>48.2</v>
      </c>
      <c r="D19" s="113">
        <f t="shared" si="0"/>
        <v>3.0999999999999943</v>
      </c>
    </row>
    <row r="20" spans="1:4" x14ac:dyDescent="0.25">
      <c r="A20" s="6" t="s">
        <v>379</v>
      </c>
      <c r="B20" s="113">
        <v>55.2</v>
      </c>
      <c r="C20" s="113">
        <v>51.7</v>
      </c>
      <c r="D20" s="113">
        <f t="shared" si="0"/>
        <v>3.5</v>
      </c>
    </row>
    <row r="21" spans="1:4" x14ac:dyDescent="0.25">
      <c r="A21" s="6" t="s">
        <v>380</v>
      </c>
      <c r="B21" s="113">
        <v>44</v>
      </c>
      <c r="C21" s="113">
        <v>42.1</v>
      </c>
      <c r="D21" s="113">
        <f t="shared" si="0"/>
        <v>1.8999999999999986</v>
      </c>
    </row>
    <row r="22" spans="1:4" x14ac:dyDescent="0.25">
      <c r="A22" s="1" t="s">
        <v>390</v>
      </c>
      <c r="B22" s="113"/>
      <c r="C22" s="113"/>
      <c r="D22" s="113"/>
    </row>
    <row r="23" spans="1:4" x14ac:dyDescent="0.25">
      <c r="A23" s="6" t="s">
        <v>378</v>
      </c>
      <c r="B23" s="113">
        <v>68.599999999999994</v>
      </c>
      <c r="C23" s="113">
        <v>64.5</v>
      </c>
      <c r="D23" s="113">
        <f t="shared" si="0"/>
        <v>4.0999999999999943</v>
      </c>
    </row>
    <row r="24" spans="1:4" x14ac:dyDescent="0.25">
      <c r="A24" s="6" t="s">
        <v>379</v>
      </c>
      <c r="B24" s="113">
        <v>60.2</v>
      </c>
      <c r="C24" s="113">
        <v>56.4</v>
      </c>
      <c r="D24" s="113">
        <f t="shared" si="0"/>
        <v>3.8000000000000043</v>
      </c>
    </row>
    <row r="25" spans="1:4" x14ac:dyDescent="0.25">
      <c r="A25" s="6" t="s">
        <v>380</v>
      </c>
      <c r="B25" s="113">
        <v>56.5</v>
      </c>
      <c r="C25" s="113">
        <v>54.1</v>
      </c>
      <c r="D25" s="113">
        <f t="shared" si="0"/>
        <v>2.3999999999999986</v>
      </c>
    </row>
    <row r="26" spans="1:4" x14ac:dyDescent="0.25">
      <c r="A26" s="6"/>
      <c r="B26" s="113"/>
      <c r="C26" s="113"/>
      <c r="D26" s="113"/>
    </row>
    <row r="28" spans="1:4" x14ac:dyDescent="0.25">
      <c r="A28" s="15" t="s">
        <v>391</v>
      </c>
      <c r="B28" s="114">
        <f>+AVERAGE(B11:B25)</f>
        <v>53.883333333333347</v>
      </c>
      <c r="C28" s="114">
        <f>+AVERAGE(C11:C25)</f>
        <v>52.175000000000004</v>
      </c>
      <c r="D28" s="114">
        <f>+AVERAGE(D11:D25)</f>
        <v>1.7083333333333333</v>
      </c>
    </row>
    <row r="29" spans="1:4" x14ac:dyDescent="0.25">
      <c r="A29" s="15" t="s">
        <v>385</v>
      </c>
      <c r="B29" s="115">
        <f>+B9/B28</f>
        <v>1.1784720074234454</v>
      </c>
      <c r="C29" s="115">
        <f>+C9/C28</f>
        <v>1.4758025874460947</v>
      </c>
      <c r="D29" s="114"/>
    </row>
  </sheetData>
  <hyperlinks>
    <hyperlink ref="A1" location="Index!A1" display="Index" xr:uid="{35DEA498-C8F1-4143-91A3-E81667F9BDB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9"/>
  <sheetViews>
    <sheetView zoomScale="75" zoomScaleNormal="75" workbookViewId="0"/>
  </sheetViews>
  <sheetFormatPr defaultRowHeight="15" x14ac:dyDescent="0.25"/>
  <cols>
    <col min="1" max="1" width="45.42578125" style="49" customWidth="1"/>
    <col min="2" max="2" width="26.28515625" style="49" customWidth="1"/>
    <col min="3" max="4" width="19.7109375" style="31" customWidth="1"/>
    <col min="5" max="5" width="4.140625" style="49" customWidth="1"/>
    <col min="6" max="7" width="37.28515625" style="31" customWidth="1"/>
    <col min="8" max="16384" width="9.140625" style="49"/>
  </cols>
  <sheetData>
    <row r="1" spans="1:7" x14ac:dyDescent="0.25">
      <c r="A1" s="9" t="s">
        <v>35</v>
      </c>
    </row>
    <row r="3" spans="1:7" x14ac:dyDescent="0.25">
      <c r="A3" s="1" t="s">
        <v>338</v>
      </c>
      <c r="B3" s="1"/>
      <c r="C3" s="34"/>
      <c r="D3" s="34"/>
      <c r="F3" s="34"/>
      <c r="G3" s="34"/>
    </row>
    <row r="4" spans="1:7" x14ac:dyDescent="0.25">
      <c r="A4" s="6"/>
      <c r="B4" s="6"/>
      <c r="C4" s="34"/>
      <c r="D4" s="34"/>
      <c r="F4" s="34"/>
      <c r="G4" s="34"/>
    </row>
    <row r="5" spans="1:7" x14ac:dyDescent="0.25">
      <c r="A5" s="1" t="s">
        <v>29</v>
      </c>
      <c r="B5" s="6"/>
      <c r="C5" s="34"/>
      <c r="D5" s="34"/>
      <c r="F5" s="34"/>
      <c r="G5" s="34"/>
    </row>
    <row r="6" spans="1:7" x14ac:dyDescent="0.25">
      <c r="A6" s="6" t="s">
        <v>30</v>
      </c>
      <c r="B6" s="7">
        <v>24000</v>
      </c>
      <c r="C6" s="54" t="s">
        <v>204</v>
      </c>
      <c r="D6" s="34"/>
      <c r="F6" s="34"/>
      <c r="G6" s="34"/>
    </row>
    <row r="7" spans="1:7" x14ac:dyDescent="0.25">
      <c r="A7" s="6" t="s">
        <v>31</v>
      </c>
      <c r="B7" s="7">
        <f>+'Prospective benchmark councils'!B7</f>
        <v>15238</v>
      </c>
      <c r="C7" s="54" t="s">
        <v>203</v>
      </c>
      <c r="D7" s="34"/>
      <c r="F7" s="34"/>
      <c r="G7" s="34"/>
    </row>
    <row r="8" spans="1:7" x14ac:dyDescent="0.25">
      <c r="A8" s="6"/>
      <c r="B8" s="6"/>
      <c r="C8" s="34"/>
      <c r="D8" s="34"/>
      <c r="F8" s="34"/>
      <c r="G8" s="34"/>
    </row>
    <row r="9" spans="1:7" x14ac:dyDescent="0.25">
      <c r="A9" s="1" t="s">
        <v>39</v>
      </c>
      <c r="B9" s="6"/>
      <c r="C9" s="34"/>
      <c r="D9" s="34"/>
      <c r="F9" s="34"/>
      <c r="G9" s="34"/>
    </row>
    <row r="10" spans="1:7" x14ac:dyDescent="0.25">
      <c r="A10" s="1"/>
      <c r="B10" s="6"/>
      <c r="C10" s="34"/>
      <c r="D10" s="34"/>
      <c r="F10" s="34"/>
      <c r="G10" s="34"/>
    </row>
    <row r="11" spans="1:7" x14ac:dyDescent="0.25">
      <c r="A11" s="1" t="s">
        <v>171</v>
      </c>
      <c r="B11" s="6"/>
      <c r="C11" s="34"/>
      <c r="D11" s="34"/>
      <c r="F11" s="34"/>
      <c r="G11" s="34"/>
    </row>
    <row r="12" spans="1:7" x14ac:dyDescent="0.25">
      <c r="A12" s="6"/>
      <c r="B12" s="6"/>
      <c r="C12" s="34"/>
      <c r="D12" s="34"/>
      <c r="F12" s="34"/>
      <c r="G12" s="34"/>
    </row>
    <row r="13" spans="1:7" x14ac:dyDescent="0.25">
      <c r="A13" s="3" t="s">
        <v>0</v>
      </c>
      <c r="B13" s="3" t="s">
        <v>28</v>
      </c>
      <c r="C13" s="4" t="s">
        <v>1</v>
      </c>
      <c r="D13" s="4" t="s">
        <v>170</v>
      </c>
      <c r="F13" s="4" t="s">
        <v>340</v>
      </c>
      <c r="G13" s="4" t="s">
        <v>341</v>
      </c>
    </row>
    <row r="14" spans="1:7" x14ac:dyDescent="0.25">
      <c r="A14" s="5" t="s">
        <v>2</v>
      </c>
      <c r="B14" s="5" t="s">
        <v>117</v>
      </c>
      <c r="C14" s="35">
        <f>VLOOKUP($B14,Rates!$A$7:$E$98,4,FALSE)</f>
        <v>1221.972111553785</v>
      </c>
      <c r="D14" s="35">
        <f>VLOOKUP($B14,Rates!$A$7:$E$98,5,FALSE)</f>
        <v>2572.3571099090032</v>
      </c>
      <c r="E14" s="36"/>
      <c r="F14" s="87">
        <f>+C14*$B$6/1000000</f>
        <v>29.327330677290838</v>
      </c>
      <c r="G14" s="87">
        <f>+D14*$B$7/1000000</f>
        <v>39.197577640793391</v>
      </c>
    </row>
    <row r="15" spans="1:7" x14ac:dyDescent="0.25">
      <c r="A15" s="5" t="s">
        <v>3</v>
      </c>
      <c r="B15" s="5" t="s">
        <v>117</v>
      </c>
      <c r="C15" s="86">
        <f>VLOOKUP($B15,'Regulatory income &amp; petrol tax'!$A$7:$E$97,4,FALSE)*1.5</f>
        <v>178.95418326693226</v>
      </c>
      <c r="D15" s="86">
        <f>VLOOKUP($B15,'Regulatory income &amp; petrol tax'!$A$7:$E$97,5,FALSE)*1.5</f>
        <v>376.71405208202293</v>
      </c>
      <c r="E15" s="36"/>
      <c r="F15" s="87">
        <f t="shared" ref="F15:F19" si="0">+C15*$B$6/1000000</f>
        <v>4.2949003984063738</v>
      </c>
      <c r="G15" s="87">
        <f t="shared" ref="G15:G19" si="1">+D15*$B$7/1000000</f>
        <v>5.7403687256258653</v>
      </c>
    </row>
    <row r="16" spans="1:7" x14ac:dyDescent="0.25">
      <c r="A16" s="5" t="s">
        <v>4</v>
      </c>
      <c r="B16" s="5" t="s">
        <v>117</v>
      </c>
      <c r="C16" s="35">
        <f>VLOOKUP($B16,'Grants, subsidies, donations'!$A$7:$E$97,4,FALSE)</f>
        <v>94.362549800796813</v>
      </c>
      <c r="D16" s="35">
        <f>VLOOKUP($B16,'Grants, subsidies, donations'!$A$7:$E$97,5,FALSE)</f>
        <v>198.64133853314883</v>
      </c>
      <c r="E16" s="36"/>
      <c r="F16" s="87">
        <f t="shared" si="0"/>
        <v>2.2647011952191236</v>
      </c>
      <c r="G16" s="87">
        <f t="shared" si="1"/>
        <v>3.0268967165681215</v>
      </c>
    </row>
    <row r="17" spans="1:7" x14ac:dyDescent="0.25">
      <c r="A17" s="5" t="s">
        <v>5</v>
      </c>
      <c r="B17" s="5" t="s">
        <v>117</v>
      </c>
      <c r="C17" s="35">
        <f>VLOOKUP($B17,'Interest income'!$A$7:$E$98,4,FALSE)</f>
        <v>8.9442231075697212</v>
      </c>
      <c r="D17" s="35">
        <f>VLOOKUP($B17,'Interest income'!$A$7:$E$98,5,FALSE)</f>
        <v>18.828364154820314</v>
      </c>
      <c r="E17" s="36"/>
      <c r="F17" s="87">
        <f t="shared" si="0"/>
        <v>0.21466135458167332</v>
      </c>
      <c r="G17" s="87">
        <f t="shared" si="1"/>
        <v>0.28690661299115194</v>
      </c>
    </row>
    <row r="18" spans="1:7" x14ac:dyDescent="0.25">
      <c r="A18" s="5" t="s">
        <v>6</v>
      </c>
      <c r="B18" s="5" t="s">
        <v>117</v>
      </c>
      <c r="C18" s="35">
        <f>VLOOKUP($B18,'Dividend income'!$A$7:$E$98,4,FALSE)</f>
        <v>44.601593625498012</v>
      </c>
      <c r="D18" s="35">
        <f>VLOOKUP($B18,'Dividend income'!$A$7:$E$98,5,FALSE)</f>
        <v>93.890216798758757</v>
      </c>
      <c r="E18" s="36"/>
      <c r="F18" s="87">
        <f t="shared" si="0"/>
        <v>1.0704382470119522</v>
      </c>
      <c r="G18" s="87">
        <f t="shared" si="1"/>
        <v>1.4306991235794861</v>
      </c>
    </row>
    <row r="19" spans="1:7" x14ac:dyDescent="0.25">
      <c r="A19" s="5" t="s">
        <v>7</v>
      </c>
      <c r="B19" s="5" t="s">
        <v>117</v>
      </c>
      <c r="C19" s="35">
        <f>VLOOKUP($B19,'Sales and other operating incom'!$A$7:$E$98,4,FALSE)</f>
        <v>471.45418326693226</v>
      </c>
      <c r="D19" s="35">
        <f>VLOOKUP($B19,'Sales and other operating incom'!$A$7:$E$98,5,FALSE)</f>
        <v>992.45188073971565</v>
      </c>
      <c r="E19" s="36"/>
      <c r="F19" s="87">
        <f t="shared" si="0"/>
        <v>11.314900398406376</v>
      </c>
      <c r="G19" s="87">
        <f t="shared" si="1"/>
        <v>15.122981758711786</v>
      </c>
    </row>
    <row r="20" spans="1:7" x14ac:dyDescent="0.25">
      <c r="A20" s="3" t="s">
        <v>8</v>
      </c>
      <c r="B20" s="3"/>
      <c r="C20" s="37">
        <f>+SUM(C14:C19)</f>
        <v>2020.288844621514</v>
      </c>
      <c r="D20" s="37">
        <f t="shared" ref="D20" si="2">+SUM(D14:D19)</f>
        <v>4252.8829622174699</v>
      </c>
      <c r="E20" s="36"/>
      <c r="F20" s="88">
        <f>+SUM(F14:F19)</f>
        <v>48.486932270916341</v>
      </c>
      <c r="G20" s="88">
        <f t="shared" ref="G20" si="3">+SUM(G14:G19)</f>
        <v>64.805430578269807</v>
      </c>
    </row>
    <row r="21" spans="1:7" x14ac:dyDescent="0.25">
      <c r="A21" s="3" t="s">
        <v>9</v>
      </c>
      <c r="B21" s="3"/>
      <c r="C21" s="35"/>
      <c r="D21" s="35"/>
      <c r="E21" s="36"/>
      <c r="F21" s="38"/>
      <c r="G21" s="38"/>
    </row>
    <row r="22" spans="1:7" x14ac:dyDescent="0.25">
      <c r="A22" s="5" t="s">
        <v>10</v>
      </c>
      <c r="B22" s="5" t="s">
        <v>117</v>
      </c>
      <c r="C22" s="35">
        <f>VLOOKUP($B22,Roading!$A$7:$E$98,4,FALSE)</f>
        <v>318.82470119521912</v>
      </c>
      <c r="D22" s="35">
        <f>VLOOKUP($B22,Roading!$A$7:$E$98,5,FALSE)</f>
        <v>671.15360422694675</v>
      </c>
      <c r="E22" s="36"/>
      <c r="F22" s="87">
        <f>+C22*$B$6/1000000</f>
        <v>7.6517928286852586</v>
      </c>
      <c r="G22" s="87">
        <f>+D22*$B$7/1000000</f>
        <v>10.227038621210214</v>
      </c>
    </row>
    <row r="23" spans="1:7" x14ac:dyDescent="0.25">
      <c r="A23" s="5" t="s">
        <v>11</v>
      </c>
      <c r="B23" s="5" t="s">
        <v>117</v>
      </c>
      <c r="C23" s="35">
        <f>VLOOKUP($B23,Transportation!$A$7:$E$98,4,FALSE)</f>
        <v>4.4621513944223112</v>
      </c>
      <c r="D23" s="35">
        <f>VLOOKUP($B23,Transportation!$A$7:$E$98,5,FALSE)</f>
        <v>9.3932150794649232</v>
      </c>
      <c r="E23" s="36"/>
      <c r="F23" s="87">
        <f t="shared" ref="F23:F37" si="4">+C23*$B$6/1000000</f>
        <v>0.10709163346613547</v>
      </c>
      <c r="G23" s="87">
        <f t="shared" ref="G23:G37" si="5">+D23*$B$7/1000000</f>
        <v>0.14313381138088649</v>
      </c>
    </row>
    <row r="24" spans="1:7" x14ac:dyDescent="0.25">
      <c r="A24" s="5" t="s">
        <v>12</v>
      </c>
      <c r="B24" s="5" t="s">
        <v>117</v>
      </c>
      <c r="C24" s="35">
        <f>VLOOKUP($B24,'Water supply'!$A$7:$E$98,4,FALSE)</f>
        <v>153.02788844621514</v>
      </c>
      <c r="D24" s="35">
        <f>VLOOKUP($B24,'Water supply'!$A$7:$E$98,5,FALSE)</f>
        <v>322.13695643057827</v>
      </c>
      <c r="E24" s="36"/>
      <c r="F24" s="87">
        <f t="shared" si="4"/>
        <v>3.6726693227091638</v>
      </c>
      <c r="G24" s="87">
        <f t="shared" si="5"/>
        <v>4.9087229420891516</v>
      </c>
    </row>
    <row r="25" spans="1:7" x14ac:dyDescent="0.25">
      <c r="A25" s="5" t="s">
        <v>13</v>
      </c>
      <c r="B25" s="5" t="s">
        <v>117</v>
      </c>
      <c r="C25" s="35">
        <f>VLOOKUP($B25,Wastewater!$A$7:$E$98,4,FALSE)</f>
        <v>161.07569721115539</v>
      </c>
      <c r="D25" s="35">
        <f>VLOOKUP($B25,Wastewater!$A$7:$E$98,5,FALSE)</f>
        <v>339.07829077032756</v>
      </c>
      <c r="E25" s="36"/>
      <c r="F25" s="87">
        <f t="shared" si="4"/>
        <v>3.8658167330677289</v>
      </c>
      <c r="G25" s="87">
        <f t="shared" si="5"/>
        <v>5.1668749947582508</v>
      </c>
    </row>
    <row r="26" spans="1:7" x14ac:dyDescent="0.25">
      <c r="A26" s="5" t="s">
        <v>14</v>
      </c>
      <c r="B26" s="5" t="s">
        <v>117</v>
      </c>
      <c r="C26" s="35">
        <f>VLOOKUP($B26,'Solid waste refuse'!$A$7:$E$98,4,FALSE)</f>
        <v>125.81673306772909</v>
      </c>
      <c r="D26" s="35">
        <f>VLOOKUP($B26,'Solid waste refuse'!$A$7:$E$98,5,FALSE)</f>
        <v>264.85511804419843</v>
      </c>
      <c r="E26" s="36"/>
      <c r="F26" s="87">
        <f t="shared" si="4"/>
        <v>3.0196015936254978</v>
      </c>
      <c r="G26" s="87">
        <f t="shared" si="5"/>
        <v>4.035862288757496</v>
      </c>
    </row>
    <row r="27" spans="1:7" x14ac:dyDescent="0.25">
      <c r="A27" s="5" t="s">
        <v>15</v>
      </c>
      <c r="B27" s="5" t="s">
        <v>117</v>
      </c>
      <c r="C27" s="35">
        <f>VLOOKUP($B27,'Environmental protection'!$A$7:$E$98,4,FALSE)</f>
        <v>74.183266932270911</v>
      </c>
      <c r="D27" s="35">
        <f>VLOOKUP($B27,'Environmental protection'!$A$7:$E$98,5,FALSE)</f>
        <v>156.16220069610435</v>
      </c>
      <c r="E27" s="36"/>
      <c r="F27" s="87">
        <f t="shared" si="4"/>
        <v>1.7803984063745018</v>
      </c>
      <c r="G27" s="87">
        <f t="shared" si="5"/>
        <v>2.3795996142072378</v>
      </c>
    </row>
    <row r="28" spans="1:7" x14ac:dyDescent="0.25">
      <c r="A28" s="5" t="s">
        <v>16</v>
      </c>
      <c r="B28" s="5" t="s">
        <v>117</v>
      </c>
      <c r="C28" s="35">
        <f>VLOOKUP($B28,Culture!$A$7:$E$98,4,FALSE)</f>
        <v>77.828685258964157</v>
      </c>
      <c r="D28" s="35">
        <f>VLOOKUP($B28,Culture!$A$7:$E$98,5,FALSE)</f>
        <v>163.83612194406004</v>
      </c>
      <c r="E28" s="36"/>
      <c r="F28" s="87">
        <f t="shared" si="4"/>
        <v>1.8678884462151397</v>
      </c>
      <c r="G28" s="87">
        <f t="shared" si="5"/>
        <v>2.4965348261835869</v>
      </c>
    </row>
    <row r="29" spans="1:7" x14ac:dyDescent="0.25">
      <c r="A29" s="5" t="s">
        <v>17</v>
      </c>
      <c r="B29" s="5" t="s">
        <v>117</v>
      </c>
      <c r="C29" s="35">
        <f>VLOOKUP($B29,'Recreation and sport'!$A$7:$E$98,4,FALSE)</f>
        <v>127.78884462151393</v>
      </c>
      <c r="D29" s="35">
        <f>VLOOKUP($B29,'Recreation and sport'!$A$7:$E$98,5,FALSE)</f>
        <v>269.00658363735482</v>
      </c>
      <c r="E29" s="36"/>
      <c r="F29" s="87">
        <f t="shared" si="4"/>
        <v>3.0669322709163342</v>
      </c>
      <c r="G29" s="87">
        <f t="shared" si="5"/>
        <v>4.0991223214660133</v>
      </c>
    </row>
    <row r="30" spans="1:7" x14ac:dyDescent="0.25">
      <c r="A30" s="5" t="s">
        <v>18</v>
      </c>
      <c r="B30" s="5" t="s">
        <v>117</v>
      </c>
      <c r="C30" s="35">
        <f>VLOOKUP($B30,Property!$A$7:$E$98,4,FALSE)</f>
        <v>39.223107569721115</v>
      </c>
      <c r="D30" s="35">
        <f>VLOOKUP($B30,Property!$A$7:$E$98,5,FALSE)</f>
        <v>82.568037908332286</v>
      </c>
      <c r="E30" s="36"/>
      <c r="F30" s="87">
        <f t="shared" si="4"/>
        <v>0.94135458167330677</v>
      </c>
      <c r="G30" s="87">
        <f t="shared" si="5"/>
        <v>1.2581717616471675</v>
      </c>
    </row>
    <row r="31" spans="1:7" x14ac:dyDescent="0.25">
      <c r="A31" s="5" t="s">
        <v>19</v>
      </c>
      <c r="B31" s="5" t="s">
        <v>117</v>
      </c>
      <c r="C31" s="35">
        <f>VLOOKUP($B31,'Emergency management'!$A$7:$E$98,4,FALSE)</f>
        <v>11.175298804780876</v>
      </c>
      <c r="D31" s="35">
        <f>VLOOKUP($B31,'Emergency management'!$A$7:$E$98,5,FALSE)</f>
        <v>23.524971694552775</v>
      </c>
      <c r="E31" s="36"/>
      <c r="F31" s="87">
        <f t="shared" si="4"/>
        <v>0.26820717131474103</v>
      </c>
      <c r="G31" s="87">
        <f t="shared" si="5"/>
        <v>0.35847351868159516</v>
      </c>
    </row>
    <row r="32" spans="1:7" x14ac:dyDescent="0.25">
      <c r="A32" s="5" t="s">
        <v>20</v>
      </c>
      <c r="B32" s="5" t="s">
        <v>117</v>
      </c>
      <c r="C32" s="35">
        <f>VLOOKUP($B32,'Planning and regulation'!$A$7:$E$98,4,FALSE)</f>
        <v>137.19123505976097</v>
      </c>
      <c r="D32" s="35">
        <f>VLOOKUP($B32,'Planning and regulation'!$A$7:$E$98,5,FALSE)</f>
        <v>288.79942969765585</v>
      </c>
      <c r="E32" s="36"/>
      <c r="F32" s="87">
        <f t="shared" si="4"/>
        <v>3.2925896414342635</v>
      </c>
      <c r="G32" s="87">
        <f t="shared" si="5"/>
        <v>4.40072570973288</v>
      </c>
    </row>
    <row r="33" spans="1:7" x14ac:dyDescent="0.25">
      <c r="A33" s="5" t="s">
        <v>21</v>
      </c>
      <c r="B33" s="5" t="s">
        <v>117</v>
      </c>
      <c r="C33" s="35">
        <f>VLOOKUP($B33,'Community development'!$A$7:$E$98,4,FALSE)</f>
        <v>0</v>
      </c>
      <c r="D33" s="35">
        <f>VLOOKUP($B33,'Community development'!$A$7:$E$98,5,FALSE)</f>
        <v>0</v>
      </c>
      <c r="E33" s="36"/>
      <c r="F33" s="87">
        <f t="shared" si="4"/>
        <v>0</v>
      </c>
      <c r="G33" s="87">
        <f t="shared" si="5"/>
        <v>0</v>
      </c>
    </row>
    <row r="34" spans="1:7" x14ac:dyDescent="0.25">
      <c r="A34" s="5" t="s">
        <v>22</v>
      </c>
      <c r="B34" s="5" t="s">
        <v>117</v>
      </c>
      <c r="C34" s="35">
        <f>VLOOKUP($B34,'Economic development'!$A$7:$E$98,4,FALSE)</f>
        <v>0</v>
      </c>
      <c r="D34" s="35">
        <f>VLOOKUP($B34,'Economic development'!$A$7:$E$98,5,FALSE)</f>
        <v>0</v>
      </c>
      <c r="E34" s="36"/>
      <c r="F34" s="87">
        <f t="shared" si="4"/>
        <v>0</v>
      </c>
      <c r="G34" s="87">
        <f t="shared" si="5"/>
        <v>0</v>
      </c>
    </row>
    <row r="35" spans="1:7" x14ac:dyDescent="0.25">
      <c r="A35" s="5" t="s">
        <v>23</v>
      </c>
      <c r="B35" s="5" t="s">
        <v>117</v>
      </c>
      <c r="C35" s="35">
        <f>VLOOKUP($B35,Governance!$A$7:$E$98,4,FALSE)</f>
        <v>46.43426294820717</v>
      </c>
      <c r="D35" s="35">
        <f>VLOOKUP($B35,Governance!$A$7:$E$98,5,FALSE)</f>
        <v>97.74814442068184</v>
      </c>
      <c r="E35" s="36"/>
      <c r="F35" s="87">
        <f t="shared" si="4"/>
        <v>1.114422310756972</v>
      </c>
      <c r="G35" s="87">
        <f t="shared" si="5"/>
        <v>1.4894862246823499</v>
      </c>
    </row>
    <row r="36" spans="1:7" x14ac:dyDescent="0.25">
      <c r="A36" s="5" t="s">
        <v>24</v>
      </c>
      <c r="B36" s="5" t="s">
        <v>117</v>
      </c>
      <c r="C36" s="35">
        <f>VLOOKUP($B36,'Council support services'!$A$7:$E$98,4,FALSE)</f>
        <v>446.39442231075697</v>
      </c>
      <c r="D36" s="35">
        <f>VLOOKUP($B36,'Council support services'!$A$7:$E$98,5,FALSE)</f>
        <v>939.69891390950647</v>
      </c>
      <c r="E36" s="36"/>
      <c r="F36" s="87">
        <f t="shared" si="4"/>
        <v>10.713466135458168</v>
      </c>
      <c r="G36" s="87">
        <f t="shared" si="5"/>
        <v>14.31913205015306</v>
      </c>
    </row>
    <row r="37" spans="1:7" x14ac:dyDescent="0.25">
      <c r="A37" s="5" t="s">
        <v>25</v>
      </c>
      <c r="B37" s="5" t="s">
        <v>117</v>
      </c>
      <c r="C37" s="35">
        <f>VLOOKUP($B37,'Other activities'!$A$7:$E$98,4,FALSE)</f>
        <v>80.378486055776889</v>
      </c>
      <c r="D37" s="35">
        <f>VLOOKUP($B37,'Other activities'!$A$7:$E$98,5,FALSE)</f>
        <v>169.20367341804001</v>
      </c>
      <c r="E37" s="36"/>
      <c r="F37" s="87">
        <f t="shared" si="4"/>
        <v>1.9290836653386454</v>
      </c>
      <c r="G37" s="87">
        <f t="shared" si="5"/>
        <v>2.5783255755440937</v>
      </c>
    </row>
    <row r="38" spans="1:7" x14ac:dyDescent="0.25">
      <c r="A38" s="3" t="s">
        <v>26</v>
      </c>
      <c r="B38" s="3"/>
      <c r="C38" s="37">
        <f>+SUM(C22:C37)</f>
        <v>1803.8047808764939</v>
      </c>
      <c r="D38" s="37">
        <f t="shared" ref="D38" si="6">+SUM(D22:D37)</f>
        <v>3797.1652618778044</v>
      </c>
      <c r="E38" s="36"/>
      <c r="F38" s="88">
        <f>+SUM(F22:F37)</f>
        <v>43.291314741035862</v>
      </c>
      <c r="G38" s="88">
        <f t="shared" ref="G38" si="7">+SUM(G22:G37)</f>
        <v>57.861204260493984</v>
      </c>
    </row>
    <row r="39" spans="1:7" x14ac:dyDescent="0.25">
      <c r="A39" s="3" t="s">
        <v>27</v>
      </c>
      <c r="B39" s="3"/>
      <c r="C39" s="37">
        <f>+C20-C38</f>
        <v>216.48406374502019</v>
      </c>
      <c r="D39" s="37">
        <f>+D20-D38</f>
        <v>455.7177003396655</v>
      </c>
      <c r="E39" s="36"/>
      <c r="F39" s="88">
        <f>+F20-F38</f>
        <v>5.1956175298804794</v>
      </c>
      <c r="G39" s="88">
        <f>+G20-G38</f>
        <v>6.9442263177758221</v>
      </c>
    </row>
  </sheetData>
  <dataValidations count="1">
    <dataValidation type="list" allowBlank="1" showInputMessage="1" showErrorMessage="1" sqref="B14:B19 B22:B37" xr:uid="{00000000-0002-0000-0700-000000000000}">
      <formula1>Councils</formula1>
    </dataValidation>
  </dataValidations>
  <hyperlinks>
    <hyperlink ref="A1" location="Index!A1" display="Index" xr:uid="{00000000-0004-0000-07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54</vt:i4>
      </vt:variant>
      <vt:variant>
        <vt:lpstr>Named Ranges</vt:lpstr>
      </vt:variant>
      <vt:variant>
        <vt:i4>1</vt:i4>
      </vt:variant>
    </vt:vector>
  </HeadingPairs>
  <TitlesOfParts>
    <vt:vector size="55" baseType="lpstr">
      <vt:lpstr>Index</vt:lpstr>
      <vt:lpstr>Prospective benchmark councils</vt:lpstr>
      <vt:lpstr>One Year Model - INFOSHARE DATA</vt:lpstr>
      <vt:lpstr>Ten Year Model - INFOSHARE DATA</vt:lpstr>
      <vt:lpstr>One Year Model - LTP DATA</vt:lpstr>
      <vt:lpstr>Ten Year Model - LTP DATA</vt:lpstr>
      <vt:lpstr>Year One Summary Results</vt:lpstr>
      <vt:lpstr>SENSITIVITY ANALYSES</vt:lpstr>
      <vt:lpstr>Higher roading subsidy</vt:lpstr>
      <vt:lpstr>Different debt levels</vt:lpstr>
      <vt:lpstr>LTP DATA SHEETS</vt:lpstr>
      <vt:lpstr>7001 Rates income</vt:lpstr>
      <vt:lpstr>7001b Targeted metered water</vt:lpstr>
      <vt:lpstr>7002 Subsidies and grants</vt:lpstr>
      <vt:lpstr>7003 Other income</vt:lpstr>
      <vt:lpstr>7004 Development contributions</vt:lpstr>
      <vt:lpstr>7005 Total operating income</vt:lpstr>
      <vt:lpstr>8001 Employee costs</vt:lpstr>
      <vt:lpstr>8002 Interest expense</vt:lpstr>
      <vt:lpstr>8003 Depreciation</vt:lpstr>
      <vt:lpstr>8005 Other expenses</vt:lpstr>
      <vt:lpstr>8006 Total operating expenditur</vt:lpstr>
      <vt:lpstr>INFOSHARE DATA SHEETS</vt:lpstr>
      <vt:lpstr>Rates</vt:lpstr>
      <vt:lpstr>Regulatory income &amp; petrol tax</vt:lpstr>
      <vt:lpstr>Grants, subsidies, donations</vt:lpstr>
      <vt:lpstr>Interest income</vt:lpstr>
      <vt:lpstr>Dividend income</vt:lpstr>
      <vt:lpstr>Sales and other operating incom</vt:lpstr>
      <vt:lpstr>Total operating income</vt:lpstr>
      <vt:lpstr>Roading</vt:lpstr>
      <vt:lpstr>Transportation</vt:lpstr>
      <vt:lpstr>Water supply</vt:lpstr>
      <vt:lpstr>Wastewater</vt:lpstr>
      <vt:lpstr>Solid waste refuse</vt:lpstr>
      <vt:lpstr>Environmental protection</vt:lpstr>
      <vt:lpstr>Culture</vt:lpstr>
      <vt:lpstr>Recreation and sport</vt:lpstr>
      <vt:lpstr>Property</vt:lpstr>
      <vt:lpstr>Emergency management</vt:lpstr>
      <vt:lpstr>Planning and regulation</vt:lpstr>
      <vt:lpstr>Community development</vt:lpstr>
      <vt:lpstr>Economic development</vt:lpstr>
      <vt:lpstr>Governance</vt:lpstr>
      <vt:lpstr>Council support services</vt:lpstr>
      <vt:lpstr>Other activities</vt:lpstr>
      <vt:lpstr>Total operating expenses</vt:lpstr>
      <vt:lpstr>Population</vt:lpstr>
      <vt:lpstr>Rating units</vt:lpstr>
      <vt:lpstr>Operating surplus or deficit</vt:lpstr>
      <vt:lpstr>Financial position</vt:lpstr>
      <vt:lpstr>Length of roads</vt:lpstr>
      <vt:lpstr>Interest as a percent of total</vt:lpstr>
      <vt:lpstr>Dropdown list</vt:lpstr>
      <vt:lpstr>Councils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dcterms:created xsi:type="dcterms:W3CDTF">2017-10-01T07:10:14Z</dcterms:created>
  <dcterms:modified xsi:type="dcterms:W3CDTF">2017-10-31T08:22:54Z</dcterms:modified>
</cp:coreProperties>
</file>